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56" yWindow="324" windowWidth="22980" windowHeight="955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A213" i="1"/>
  <c r="W213"/>
  <c r="S213"/>
  <c r="AA212"/>
  <c r="W212"/>
  <c r="S212"/>
  <c r="AA211"/>
  <c r="W211"/>
  <c r="S211"/>
  <c r="W210"/>
  <c r="S210"/>
  <c r="W209"/>
  <c r="S209"/>
  <c r="W208"/>
  <c r="S208"/>
  <c r="AA207"/>
  <c r="W207"/>
  <c r="S207"/>
  <c r="AA206"/>
  <c r="W206"/>
  <c r="S206"/>
  <c r="AA205"/>
  <c r="W205"/>
  <c r="S205"/>
  <c r="AA204"/>
  <c r="W204"/>
  <c r="S204"/>
  <c r="AA203"/>
  <c r="W203"/>
  <c r="S203"/>
  <c r="AA202"/>
  <c r="W202"/>
  <c r="S202"/>
  <c r="L8"/>
  <c r="J8" s="1"/>
  <c r="H8" s="1"/>
  <c r="F8" s="1"/>
  <c r="E8" s="1"/>
  <c r="L9"/>
  <c r="J9" s="1"/>
  <c r="H9" s="1"/>
  <c r="F9" s="1"/>
  <c r="E9" s="1"/>
  <c r="L10"/>
  <c r="J10" s="1"/>
  <c r="H10" s="1"/>
  <c r="F10" s="1"/>
  <c r="E10" s="1"/>
  <c r="L11"/>
  <c r="J11" s="1"/>
  <c r="H11" s="1"/>
  <c r="F11" s="1"/>
  <c r="E11" s="1"/>
  <c r="L12"/>
  <c r="J12" s="1"/>
  <c r="H12" s="1"/>
  <c r="F12" s="1"/>
  <c r="E12" s="1"/>
  <c r="L16"/>
  <c r="J16" s="1"/>
  <c r="H16" s="1"/>
  <c r="F16" s="1"/>
  <c r="E16" s="1"/>
  <c r="L17"/>
  <c r="J17" s="1"/>
  <c r="H17" s="1"/>
  <c r="F17" s="1"/>
  <c r="E17" s="1"/>
  <c r="L18"/>
  <c r="J18" s="1"/>
  <c r="H18" s="1"/>
  <c r="F18" s="1"/>
  <c r="E18" s="1"/>
  <c r="L19"/>
  <c r="J19" s="1"/>
  <c r="H19" s="1"/>
  <c r="F19" s="1"/>
  <c r="E19" s="1"/>
  <c r="L20"/>
  <c r="J20" s="1"/>
  <c r="H20" s="1"/>
  <c r="F20" s="1"/>
  <c r="E20" s="1"/>
  <c r="L21"/>
  <c r="J21" s="1"/>
  <c r="H21" s="1"/>
  <c r="F21" s="1"/>
  <c r="E21" s="1"/>
  <c r="P213"/>
  <c r="P212"/>
  <c r="P211"/>
  <c r="L213"/>
  <c r="L212"/>
  <c r="L211"/>
  <c r="L210"/>
  <c r="L209"/>
  <c r="L208"/>
  <c r="L207"/>
  <c r="L206"/>
  <c r="L205"/>
  <c r="L204"/>
  <c r="L203"/>
  <c r="L202"/>
  <c r="E281"/>
  <c r="E280"/>
  <c r="E279"/>
  <c r="E276"/>
  <c r="E275"/>
  <c r="J274"/>
  <c r="H274" s="1"/>
  <c r="F274" s="1"/>
  <c r="E274" s="1"/>
  <c r="J273"/>
  <c r="H273" s="1"/>
  <c r="F273" s="1"/>
  <c r="E273" s="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J249"/>
  <c r="H249" s="1"/>
  <c r="F249" s="1"/>
  <c r="E249" s="1"/>
  <c r="J248"/>
  <c r="H248" s="1"/>
  <c r="F248" s="1"/>
  <c r="E248" s="1"/>
  <c r="J247"/>
  <c r="H247" s="1"/>
  <c r="F247" s="1"/>
  <c r="E247" s="1"/>
  <c r="J246"/>
  <c r="H246" s="1"/>
  <c r="F246" s="1"/>
  <c r="E246" s="1"/>
  <c r="J245"/>
  <c r="H245" s="1"/>
  <c r="F245" s="1"/>
  <c r="E245" s="1"/>
  <c r="E244"/>
  <c r="J243"/>
  <c r="H243"/>
  <c r="F243" s="1"/>
  <c r="E243" s="1"/>
  <c r="E242"/>
  <c r="E241"/>
  <c r="J240"/>
  <c r="H240" s="1"/>
  <c r="F240" s="1"/>
  <c r="E240" s="1"/>
  <c r="J239"/>
  <c r="H239" s="1"/>
  <c r="F239" s="1"/>
  <c r="E239" s="1"/>
  <c r="J238"/>
  <c r="H238" s="1"/>
  <c r="F238" s="1"/>
  <c r="E238" s="1"/>
  <c r="J237"/>
  <c r="H237" s="1"/>
  <c r="F237" s="1"/>
  <c r="E237" s="1"/>
  <c r="E234"/>
  <c r="E233"/>
  <c r="J232"/>
  <c r="H232" s="1"/>
  <c r="F232" s="1"/>
  <c r="E232" s="1"/>
  <c r="J231"/>
  <c r="H231" s="1"/>
  <c r="F231" s="1"/>
  <c r="E231" s="1"/>
  <c r="J230"/>
  <c r="H230" s="1"/>
  <c r="F230" s="1"/>
  <c r="E230" s="1"/>
  <c r="J229"/>
  <c r="H229"/>
  <c r="F229" s="1"/>
  <c r="E229" s="1"/>
  <c r="J228"/>
  <c r="H228" s="1"/>
  <c r="F228" s="1"/>
  <c r="E228" s="1"/>
  <c r="J227"/>
  <c r="H227"/>
  <c r="F227" s="1"/>
  <c r="E227" s="1"/>
  <c r="J226"/>
  <c r="H226" s="1"/>
  <c r="F226" s="1"/>
  <c r="E226" s="1"/>
  <c r="J225"/>
  <c r="H225" s="1"/>
  <c r="F225" s="1"/>
  <c r="E225" s="1"/>
  <c r="J224"/>
  <c r="H224" s="1"/>
  <c r="F224" s="1"/>
  <c r="E224" s="1"/>
  <c r="J223"/>
  <c r="H223" s="1"/>
  <c r="F223" s="1"/>
  <c r="E223" s="1"/>
  <c r="J222"/>
  <c r="H222" s="1"/>
  <c r="F222" s="1"/>
  <c r="E222" s="1"/>
  <c r="E219"/>
  <c r="E218"/>
  <c r="E217"/>
  <c r="E216"/>
  <c r="E215"/>
  <c r="E214"/>
  <c r="H213"/>
  <c r="E213"/>
  <c r="H212"/>
  <c r="E212"/>
  <c r="H211"/>
  <c r="E211"/>
  <c r="H210"/>
  <c r="E210"/>
  <c r="H209"/>
  <c r="E209"/>
  <c r="H208"/>
  <c r="E208"/>
  <c r="P207"/>
  <c r="H207"/>
  <c r="E207"/>
  <c r="P206"/>
  <c r="H206"/>
  <c r="E206"/>
  <c r="P205"/>
  <c r="H205"/>
  <c r="E205"/>
  <c r="P204"/>
  <c r="H204"/>
  <c r="E204"/>
  <c r="P203"/>
  <c r="H203"/>
  <c r="E203"/>
  <c r="P202"/>
  <c r="H202"/>
  <c r="E202"/>
  <c r="F199"/>
  <c r="E199"/>
  <c r="F198"/>
  <c r="E198"/>
  <c r="F197"/>
  <c r="E197"/>
  <c r="F196"/>
  <c r="E196"/>
  <c r="F195"/>
  <c r="E195"/>
  <c r="H194"/>
  <c r="E194" s="1"/>
  <c r="F193"/>
  <c r="E193"/>
  <c r="F192"/>
  <c r="E192"/>
  <c r="F191"/>
  <c r="E191"/>
  <c r="F190"/>
  <c r="E190"/>
  <c r="H189"/>
  <c r="E189" s="1"/>
  <c r="E185"/>
  <c r="E180"/>
  <c r="E179"/>
  <c r="E178"/>
  <c r="E177"/>
  <c r="E174"/>
  <c r="E173"/>
  <c r="E170"/>
  <c r="E169"/>
  <c r="E168"/>
  <c r="E167"/>
  <c r="E164"/>
  <c r="E163"/>
  <c r="E160"/>
  <c r="E159"/>
  <c r="E158"/>
  <c r="E157"/>
  <c r="E154"/>
  <c r="E153"/>
  <c r="E152"/>
  <c r="E151"/>
  <c r="E150"/>
  <c r="E149"/>
  <c r="E146"/>
  <c r="E145"/>
  <c r="E144"/>
  <c r="E143"/>
  <c r="E140"/>
  <c r="E139"/>
  <c r="E136"/>
  <c r="E135"/>
  <c r="E134"/>
  <c r="E131"/>
  <c r="E130"/>
  <c r="E129"/>
  <c r="E128"/>
  <c r="E127"/>
  <c r="E124"/>
  <c r="E123"/>
  <c r="E122"/>
  <c r="E121"/>
  <c r="E120"/>
  <c r="E117"/>
  <c r="E116"/>
  <c r="E115"/>
  <c r="E114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L98"/>
  <c r="J98" s="1"/>
  <c r="H98" s="1"/>
  <c r="F98" s="1"/>
  <c r="E98" s="1"/>
  <c r="L97"/>
  <c r="J97" s="1"/>
  <c r="H97" s="1"/>
  <c r="F97" s="1"/>
  <c r="E97" s="1"/>
  <c r="L93"/>
  <c r="J93" s="1"/>
  <c r="H93" s="1"/>
  <c r="F93" s="1"/>
  <c r="E93" s="1"/>
  <c r="L92"/>
  <c r="J92" s="1"/>
  <c r="H92" s="1"/>
  <c r="F92" s="1"/>
  <c r="E92" s="1"/>
  <c r="L91"/>
  <c r="J91" s="1"/>
  <c r="H91" s="1"/>
  <c r="F91" s="1"/>
  <c r="E91" s="1"/>
  <c r="L90"/>
  <c r="J90" s="1"/>
  <c r="H90" s="1"/>
  <c r="F90" s="1"/>
  <c r="E90" s="1"/>
  <c r="L86"/>
  <c r="J86" s="1"/>
  <c r="H86" s="1"/>
  <c r="F86" s="1"/>
  <c r="E86" s="1"/>
  <c r="L85"/>
  <c r="J85" s="1"/>
  <c r="H85" s="1"/>
  <c r="F85" s="1"/>
  <c r="E85" s="1"/>
  <c r="L84"/>
  <c r="J84" s="1"/>
  <c r="H84" s="1"/>
  <c r="F84" s="1"/>
  <c r="E84" s="1"/>
  <c r="J80"/>
  <c r="H80" s="1"/>
  <c r="F80" s="1"/>
  <c r="E80" s="1"/>
  <c r="J79"/>
  <c r="H79" s="1"/>
  <c r="F79" s="1"/>
  <c r="E79" s="1"/>
  <c r="J78"/>
  <c r="H78" s="1"/>
  <c r="F78" s="1"/>
  <c r="E78" s="1"/>
  <c r="L77"/>
  <c r="J77" s="1"/>
  <c r="H77" s="1"/>
  <c r="F77" s="1"/>
  <c r="E77" s="1"/>
  <c r="L76"/>
  <c r="J76" s="1"/>
  <c r="H76" s="1"/>
  <c r="F76" s="1"/>
  <c r="E76" s="1"/>
  <c r="L75"/>
  <c r="J75" s="1"/>
  <c r="H75" s="1"/>
  <c r="F75" s="1"/>
  <c r="E75" s="1"/>
  <c r="L74"/>
  <c r="J74" s="1"/>
  <c r="H74" s="1"/>
  <c r="F74" s="1"/>
  <c r="E74" s="1"/>
  <c r="L73"/>
  <c r="J73" s="1"/>
  <c r="H73" s="1"/>
  <c r="F73" s="1"/>
  <c r="E73" s="1"/>
  <c r="L72"/>
  <c r="J72" s="1"/>
  <c r="H72" s="1"/>
  <c r="F72" s="1"/>
  <c r="E72" s="1"/>
  <c r="L68"/>
  <c r="J68" s="1"/>
  <c r="H68" s="1"/>
  <c r="F68" s="1"/>
  <c r="E68" s="1"/>
  <c r="L67"/>
  <c r="J67" s="1"/>
  <c r="H67" s="1"/>
  <c r="F67" s="1"/>
  <c r="E67" s="1"/>
  <c r="L66"/>
  <c r="J66" s="1"/>
  <c r="H66" s="1"/>
  <c r="F66" s="1"/>
  <c r="E66" s="1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F194" l="1"/>
  <c r="F189"/>
</calcChain>
</file>

<file path=xl/sharedStrings.xml><?xml version="1.0" encoding="utf-8"?>
<sst xmlns="http://schemas.openxmlformats.org/spreadsheetml/2006/main" count="362" uniqueCount="271">
  <si>
    <t>Part Number</t>
  </si>
  <si>
    <t xml:space="preserve">   QTY 1 - 9</t>
  </si>
  <si>
    <t>QTY 10 -49</t>
  </si>
  <si>
    <t>QTY 50 -99</t>
  </si>
  <si>
    <t>QTY 100 +</t>
  </si>
  <si>
    <t>Snake Tray</t>
  </si>
  <si>
    <t>101 Series</t>
  </si>
  <si>
    <t>List</t>
  </si>
  <si>
    <t>Net</t>
  </si>
  <si>
    <t>CM 101-3-8</t>
  </si>
  <si>
    <t>CM 101-6-8</t>
  </si>
  <si>
    <t>CM 101-12-8</t>
  </si>
  <si>
    <t>CM 101-12-8LS</t>
  </si>
  <si>
    <t>CM 101-18-8</t>
  </si>
  <si>
    <t>201 Series</t>
  </si>
  <si>
    <t>CM 201-24-8</t>
  </si>
  <si>
    <t>CM 201-3-8</t>
  </si>
  <si>
    <t>CM 201-425-8</t>
  </si>
  <si>
    <t>CM 201-6-8</t>
  </si>
  <si>
    <t>CM 201-425D-8</t>
  </si>
  <si>
    <t>CM 201-5D-8</t>
  </si>
  <si>
    <t>301 Series</t>
  </si>
  <si>
    <t>Snake Canyon</t>
  </si>
  <si>
    <t>CM 301-2-X</t>
  </si>
  <si>
    <t>CM 301-4-X</t>
  </si>
  <si>
    <t>CM 301-6-X</t>
  </si>
  <si>
    <t>CM 301-8-X</t>
  </si>
  <si>
    <t>CM 301-12-X</t>
  </si>
  <si>
    <t>CM 301-2-TC-X</t>
  </si>
  <si>
    <t>CM 301-4-TC-X</t>
  </si>
  <si>
    <t>CM 301-6-TC-X</t>
  </si>
  <si>
    <t>CM 301-8-TC-X</t>
  </si>
  <si>
    <t>CM 301-12-TC-X</t>
  </si>
  <si>
    <t>CM 301-2-A11</t>
  </si>
  <si>
    <t>CM 301-4-A11</t>
  </si>
  <si>
    <t>CM 301-6-A11</t>
  </si>
  <si>
    <t>CM 301-8-A11</t>
  </si>
  <si>
    <t>CM 301-2-TC-A11</t>
  </si>
  <si>
    <t>CM 301-4-TC-A11</t>
  </si>
  <si>
    <t>CM 301-6-TC-A11</t>
  </si>
  <si>
    <t>CM 301-8-TC-A11</t>
  </si>
  <si>
    <t>CM 301-2-A14</t>
  </si>
  <si>
    <t>CM 301-4-A14</t>
  </si>
  <si>
    <t>CM 301-6-A14</t>
  </si>
  <si>
    <t>CM 301-8-A14</t>
  </si>
  <si>
    <t>CM 301-2-TC-A14</t>
  </si>
  <si>
    <t>CM 301-4-TC-A14</t>
  </si>
  <si>
    <t>CM 301-6-TC-A14</t>
  </si>
  <si>
    <t>CM 301-8-TC-A14</t>
  </si>
  <si>
    <t>CM 301-CG</t>
  </si>
  <si>
    <t>CM 301-2-DG</t>
  </si>
  <si>
    <t>CM 301-4-DG</t>
  </si>
  <si>
    <t>CM 301-6-DG</t>
  </si>
  <si>
    <t>CM 301-8-DG</t>
  </si>
  <si>
    <t>CM 301-TR</t>
  </si>
  <si>
    <t>PB-101</t>
  </si>
  <si>
    <t>CM 301-TS-2</t>
  </si>
  <si>
    <t>CM 301-TS-4</t>
  </si>
  <si>
    <t>CM 301-TO</t>
  </si>
  <si>
    <t>CM 301-X-TCS-CAM</t>
  </si>
  <si>
    <t>CM 301-TRCB</t>
  </si>
  <si>
    <t>401 Series</t>
  </si>
  <si>
    <t>Snake Race</t>
  </si>
  <si>
    <t>QTY 1 - 9</t>
  </si>
  <si>
    <t>QTY 10-49</t>
  </si>
  <si>
    <t>QTY 100+</t>
  </si>
  <si>
    <t>CM 401-2-8</t>
  </si>
  <si>
    <t>CM 401-3-8</t>
  </si>
  <si>
    <t>CM 401-4-8</t>
  </si>
  <si>
    <t>Solar Snake</t>
  </si>
  <si>
    <t>407 Series</t>
  </si>
  <si>
    <t>CM 407-22-10-XX-SS-S6</t>
  </si>
  <si>
    <t>CM 407-33-10-XX-SS-S6</t>
  </si>
  <si>
    <t>CM 407-34-10-XX-SS-S6</t>
  </si>
  <si>
    <t>CM 407-22-10-XX-PC-GY-S6</t>
  </si>
  <si>
    <t>CM 407-33-10-XX-PC-GY-S6</t>
  </si>
  <si>
    <t>CM 407-34-10-XX-PC-GY-S6</t>
  </si>
  <si>
    <t>6-inch mounting bracket kit</t>
  </si>
  <si>
    <t>CM 407-SF1</t>
  </si>
  <si>
    <t>CM 407-SF2</t>
  </si>
  <si>
    <t>454 Series</t>
  </si>
  <si>
    <t>CM 454-2-8</t>
  </si>
  <si>
    <t>CM 454-4-8</t>
  </si>
  <si>
    <t>CM 454-6-8</t>
  </si>
  <si>
    <t>501 Series</t>
  </si>
  <si>
    <t>Wall Snake</t>
  </si>
  <si>
    <t>CM 501-2-8</t>
  </si>
  <si>
    <t>CM 501-3-8</t>
  </si>
  <si>
    <t>CM 501-5-8</t>
  </si>
  <si>
    <t>CM 501-6-8</t>
  </si>
  <si>
    <t>Ladder Snake</t>
  </si>
  <si>
    <t>601 Series</t>
  </si>
  <si>
    <t>CM 601-12-8</t>
  </si>
  <si>
    <t>CM 601-12-8HP</t>
  </si>
  <si>
    <t>610 Series</t>
  </si>
  <si>
    <t>Runway</t>
  </si>
  <si>
    <t>Qty 1-9</t>
  </si>
  <si>
    <t>Qty 10 +</t>
  </si>
  <si>
    <t>10 sections, 12" rung sp, Black</t>
  </si>
  <si>
    <t>CM 610-4-10</t>
  </si>
  <si>
    <t>CM 610-6-10</t>
  </si>
  <si>
    <t>CM 610-9-10</t>
  </si>
  <si>
    <t>CM 610-12-10</t>
  </si>
  <si>
    <t>CM 610-15-10</t>
  </si>
  <si>
    <t>CM 610-18-10</t>
  </si>
  <si>
    <t>CM 610-24-10</t>
  </si>
  <si>
    <t>CM 610-30-10</t>
  </si>
  <si>
    <t>CM 610-36-10</t>
  </si>
  <si>
    <t>Horizontal 90 degree sweeps, Black</t>
  </si>
  <si>
    <t>CM 610-9-90</t>
  </si>
  <si>
    <t>CM 610-12-90</t>
  </si>
  <si>
    <t>CM 610-18-90</t>
  </si>
  <si>
    <t>CM 610-24-90</t>
  </si>
  <si>
    <t>Vertical inside 90 degree sweep, Black</t>
  </si>
  <si>
    <t>CM 610-6-VB-I</t>
  </si>
  <si>
    <t>CM 610-9-VB-I</t>
  </si>
  <si>
    <t>CM 610-12-VB-I</t>
  </si>
  <si>
    <t>CM 610-18-VB-I</t>
  </si>
  <si>
    <t>CM 610-24-VB-I</t>
  </si>
  <si>
    <t>Vertical outside 90 degree sweep, Black</t>
  </si>
  <si>
    <t>CM 610-6-VB-O</t>
  </si>
  <si>
    <t>CM 610-9-VB-O</t>
  </si>
  <si>
    <t>CM 610-12-VB-O</t>
  </si>
  <si>
    <t>CM 610-18-VB-O</t>
  </si>
  <si>
    <t>CM 610-24-VB-O</t>
  </si>
  <si>
    <t>Splices</t>
  </si>
  <si>
    <t>CM 610-BSK</t>
  </si>
  <si>
    <t>CM 610-JSK</t>
  </si>
  <si>
    <t>CM 610-VASP</t>
  </si>
  <si>
    <t>Corner brackets, 90 degree, Black</t>
  </si>
  <si>
    <t>CM 610-CB-15</t>
  </si>
  <si>
    <t>CM 610-CB-24</t>
  </si>
  <si>
    <t>Rack brackets &amp; elevation kits, Black</t>
  </si>
  <si>
    <t>CM 610-18-RBN-PC-BK</t>
  </si>
  <si>
    <t>CM 610-24-RBN-PC-BK</t>
  </si>
  <si>
    <t>CM610-RBN-ER-3-PC-BK</t>
  </si>
  <si>
    <t>CM 610-RBN-ER-6-PC-BK</t>
  </si>
  <si>
    <t>Wall terminating kit, Black</t>
  </si>
  <si>
    <t>CM 610-4-WTK-PC-BK</t>
  </si>
  <si>
    <t>CM 610-6-WTK-PC-BK</t>
  </si>
  <si>
    <t>CM 610-9-WTK-PC-BK</t>
  </si>
  <si>
    <t>CM 610-12-WTK-PC-BK</t>
  </si>
  <si>
    <t>CM 610-18-WTK-PC-BK</t>
  </si>
  <si>
    <t>CM 610-24-WTK-PC-BK</t>
  </si>
  <si>
    <t>Triangle wall brackets, Black</t>
  </si>
  <si>
    <t>CM 610-6-WBN-PC-BK</t>
  </si>
  <si>
    <t>CM 610-12-WBN-PC-BK</t>
  </si>
  <si>
    <t>CM 610-18-WBN-PC-BK</t>
  </si>
  <si>
    <t>CM 610-24-WBN-PC-BK</t>
  </si>
  <si>
    <t>Vertical support brackets, Black</t>
  </si>
  <si>
    <t>CM 610-VS-PC-BK</t>
  </si>
  <si>
    <t>CM 610-VWB-PC-BK</t>
  </si>
  <si>
    <t>Cable retention posts, Black</t>
  </si>
  <si>
    <t>CM 610-4-CRFP</t>
  </si>
  <si>
    <t>CM 610-6-CRFP</t>
  </si>
  <si>
    <t>CM 610-8-CRFP</t>
  </si>
  <si>
    <t>CM 610-10-CRFP</t>
  </si>
  <si>
    <t>Threaded rod brackets, 2 per kit, Black</t>
  </si>
  <si>
    <t>CM 610-38-TRK (set of 2)</t>
  </si>
  <si>
    <t>CM 610-58-TRK (set of 2)</t>
  </si>
  <si>
    <t>Cable turn out, Black</t>
  </si>
  <si>
    <t>CM 610-TO-6</t>
  </si>
  <si>
    <t>CM 610-TO-12</t>
  </si>
  <si>
    <t>CM 610-TO-18</t>
  </si>
  <si>
    <t>CM 610-TO-24</t>
  </si>
  <si>
    <t>701 Series</t>
  </si>
  <si>
    <t>MC Snake</t>
  </si>
  <si>
    <t>CM 701-25D-10</t>
  </si>
  <si>
    <t>MegaSnake</t>
  </si>
  <si>
    <t>801 Series</t>
  </si>
  <si>
    <t>QTY 1 - 24</t>
  </si>
  <si>
    <t>QTY 25+</t>
  </si>
  <si>
    <t>CM 801-2-6-10</t>
  </si>
  <si>
    <t>CM 801-2-12-10</t>
  </si>
  <si>
    <t>CM 801-2-18-10</t>
  </si>
  <si>
    <t>CM 801-2-24-10</t>
  </si>
  <si>
    <t>CM 801-4-6-10</t>
  </si>
  <si>
    <t>CM 801-4-12-10</t>
  </si>
  <si>
    <t>CM 801-4-18-10</t>
  </si>
  <si>
    <t>CM 801-4-24-10</t>
  </si>
  <si>
    <t>CM 801-6-12-10</t>
  </si>
  <si>
    <t>CM 801-6-18-10</t>
  </si>
  <si>
    <t>CM 801-6-24-10</t>
  </si>
  <si>
    <t xml:space="preserve">           x = 24</t>
  </si>
  <si>
    <t>x = 18</t>
  </si>
  <si>
    <t xml:space="preserve">                  x = 12</t>
  </si>
  <si>
    <t>x = 6</t>
  </si>
  <si>
    <t>CM 801-2-X-90</t>
  </si>
  <si>
    <t>CM 801-2-X-T</t>
  </si>
  <si>
    <t>CM 801-2-X-CG</t>
  </si>
  <si>
    <t>CM 801-4-X-90</t>
  </si>
  <si>
    <t>CM 801-4-X-T</t>
  </si>
  <si>
    <t>CM 801-4-X-CG</t>
  </si>
  <si>
    <t>CM 801-6-X-90</t>
  </si>
  <si>
    <t>N/A</t>
  </si>
  <si>
    <t>CM 801-6-X-T</t>
  </si>
  <si>
    <t>CM 801-6-X-CG</t>
  </si>
  <si>
    <t>CM 801-X-TO</t>
  </si>
  <si>
    <t>CM 801-X-WB</t>
  </si>
  <si>
    <t>CM 801-6-X-CS</t>
  </si>
  <si>
    <t>CM 801-SP</t>
  </si>
  <si>
    <t>CM 801-TO-3.50</t>
  </si>
  <si>
    <t>CM 801-TO-SM</t>
  </si>
  <si>
    <t>CM 801-PP/19</t>
  </si>
  <si>
    <t>CM 801-4-DG</t>
  </si>
  <si>
    <t>CM 801-6-DG</t>
  </si>
  <si>
    <t>Intersections</t>
  </si>
  <si>
    <t>Qty 1 - 9</t>
  </si>
  <si>
    <t>Qty 10 - 49</t>
  </si>
  <si>
    <t>Qty 50 - 99</t>
  </si>
  <si>
    <t>Qty 100+</t>
  </si>
  <si>
    <t>CM 0303</t>
  </si>
  <si>
    <t>CM 0306</t>
  </si>
  <si>
    <t>CM 0312</t>
  </si>
  <si>
    <t>CM 0606</t>
  </si>
  <si>
    <t>CM 0612</t>
  </si>
  <si>
    <t>CM 1212</t>
  </si>
  <si>
    <t>CM 1818</t>
  </si>
  <si>
    <t>CM 0303H</t>
  </si>
  <si>
    <t>CM 201Y</t>
  </si>
  <si>
    <t>CM 201/501T</t>
  </si>
  <si>
    <t>CM 201-ES</t>
  </si>
  <si>
    <t>CM 425D/5D</t>
  </si>
  <si>
    <t>CM 5D</t>
  </si>
  <si>
    <t>Accessories</t>
  </si>
  <si>
    <t>CB-10</t>
  </si>
  <si>
    <t>CB-12</t>
  </si>
  <si>
    <t>WBN-201</t>
  </si>
  <si>
    <t>WBN-201D</t>
  </si>
  <si>
    <t>WBN-201-5D</t>
  </si>
  <si>
    <t>ST-201</t>
  </si>
  <si>
    <t>ST-201D</t>
  </si>
  <si>
    <t>ST-201-TR</t>
  </si>
  <si>
    <t>RBN-201</t>
  </si>
  <si>
    <t>RBN-201D</t>
  </si>
  <si>
    <t>CBN-201</t>
  </si>
  <si>
    <t>CBN-201D</t>
  </si>
  <si>
    <t>TF-101</t>
  </si>
  <si>
    <t>TF 301-2</t>
  </si>
  <si>
    <t>TF 301-4</t>
  </si>
  <si>
    <t>TO-2</t>
  </si>
  <si>
    <t>TO-3</t>
  </si>
  <si>
    <t>TO-425</t>
  </si>
  <si>
    <t>TO-5</t>
  </si>
  <si>
    <t>TO-6</t>
  </si>
  <si>
    <t>BC-201A</t>
  </si>
  <si>
    <t>TR-1</t>
  </si>
  <si>
    <t>TR-2</t>
  </si>
  <si>
    <t>TR-3</t>
  </si>
  <si>
    <t>TR-4</t>
  </si>
  <si>
    <t>TR-6</t>
  </si>
  <si>
    <t>TR-8</t>
  </si>
  <si>
    <t>CM-FW-38</t>
  </si>
  <si>
    <t>CM-HN-38</t>
  </si>
  <si>
    <t>CM-RC-38</t>
  </si>
  <si>
    <t>CM 501-CA</t>
  </si>
  <si>
    <t>CM-CA-38</t>
  </si>
  <si>
    <t>CM-TR-HBS</t>
  </si>
  <si>
    <t>CM-TR-HBC</t>
  </si>
  <si>
    <t>Snake Air</t>
  </si>
  <si>
    <t>CM 901-SA-3B</t>
  </si>
  <si>
    <t>CM 901-SA-5B</t>
  </si>
  <si>
    <t>CM 901-SA-5-AD1</t>
  </si>
  <si>
    <t>CM 901-SA-5-AD2</t>
  </si>
  <si>
    <t>Seismic Bracing</t>
  </si>
  <si>
    <t>CM 201-/801-SBK1</t>
  </si>
  <si>
    <t>CM 201-/801-SB-CT</t>
  </si>
  <si>
    <t>CM 201/801-SB-CU</t>
  </si>
  <si>
    <t xml:space="preserve">   x = 12</t>
  </si>
  <si>
    <t>Universal Snake Tray</t>
  </si>
  <si>
    <t>NYS BID LIST PRICING 2019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</si>
</sst>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164" fontId="2" fillId="0" borderId="0" xfId="0" applyNumberFormat="1" applyFont="1" applyFill="1" applyProtection="1">
      <protection hidden="1"/>
    </xf>
    <xf numFmtId="0" fontId="2" fillId="0" borderId="1" xfId="0" applyFont="1" applyFill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1" fillId="0" borderId="1" xfId="0" applyFont="1" applyFill="1" applyBorder="1" applyProtection="1"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164" fontId="4" fillId="0" borderId="1" xfId="0" applyNumberFormat="1" applyFont="1" applyFill="1" applyBorder="1" applyAlignment="1" applyProtection="1">
      <alignment horizontal="center"/>
      <protection hidden="1"/>
    </xf>
    <xf numFmtId="164" fontId="5" fillId="0" borderId="0" xfId="0" applyNumberFormat="1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164" fontId="2" fillId="0" borderId="0" xfId="0" applyNumberFormat="1" applyFont="1" applyFill="1" applyBorder="1" applyProtection="1">
      <protection hidden="1"/>
    </xf>
    <xf numFmtId="164" fontId="2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9" fontId="2" fillId="0" borderId="0" xfId="0" applyNumberFormat="1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Protection="1">
      <protection hidden="1"/>
    </xf>
    <xf numFmtId="9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Protection="1">
      <protection hidden="1"/>
    </xf>
    <xf numFmtId="4" fontId="5" fillId="0" borderId="0" xfId="0" applyNumberFormat="1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5" fillId="2" borderId="1" xfId="0" applyFont="1" applyFill="1" applyBorder="1" applyProtection="1">
      <protection hidden="1"/>
    </xf>
    <xf numFmtId="164" fontId="5" fillId="2" borderId="1" xfId="0" applyNumberFormat="1" applyFont="1" applyFill="1" applyBorder="1" applyProtection="1">
      <protection hidden="1"/>
    </xf>
    <xf numFmtId="0" fontId="4" fillId="0" borderId="1" xfId="0" applyFont="1" applyFill="1" applyBorder="1" applyProtection="1">
      <protection hidden="1"/>
    </xf>
    <xf numFmtId="164" fontId="5" fillId="0" borderId="1" xfId="0" applyNumberFormat="1" applyFont="1" applyFill="1" applyBorder="1" applyProtection="1">
      <protection hidden="1"/>
    </xf>
    <xf numFmtId="164" fontId="4" fillId="0" borderId="1" xfId="0" applyNumberFormat="1" applyFont="1" applyFill="1" applyBorder="1" applyProtection="1">
      <protection hidden="1"/>
    </xf>
    <xf numFmtId="164" fontId="5" fillId="0" borderId="0" xfId="0" applyNumberFormat="1" applyFont="1" applyFill="1" applyBorder="1" applyAlignment="1" applyProtection="1">
      <alignment horizontal="center"/>
      <protection hidden="1"/>
    </xf>
    <xf numFmtId="164" fontId="4" fillId="0" borderId="0" xfId="0" applyNumberFormat="1" applyFont="1" applyFill="1" applyBorder="1" applyProtection="1"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164" fontId="5" fillId="2" borderId="3" xfId="0" applyNumberFormat="1" applyFont="1" applyFill="1" applyBorder="1" applyProtection="1">
      <protection hidden="1"/>
    </xf>
    <xf numFmtId="164" fontId="5" fillId="0" borderId="2" xfId="0" applyNumberFormat="1" applyFont="1" applyFill="1" applyBorder="1" applyProtection="1">
      <protection hidden="1"/>
    </xf>
    <xf numFmtId="164" fontId="5" fillId="0" borderId="3" xfId="0" applyNumberFormat="1" applyFont="1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164" fontId="4" fillId="0" borderId="3" xfId="0" applyNumberFormat="1" applyFont="1" applyFill="1" applyBorder="1" applyProtection="1">
      <protection hidden="1"/>
    </xf>
    <xf numFmtId="164" fontId="5" fillId="0" borderId="5" xfId="0" applyNumberFormat="1" applyFont="1" applyFill="1" applyBorder="1" applyProtection="1">
      <protection hidden="1"/>
    </xf>
    <xf numFmtId="164" fontId="4" fillId="0" borderId="6" xfId="0" applyNumberFormat="1" applyFont="1" applyFill="1" applyBorder="1" applyProtection="1">
      <protection hidden="1"/>
    </xf>
    <xf numFmtId="164" fontId="4" fillId="0" borderId="5" xfId="0" applyNumberFormat="1" applyFont="1" applyFill="1" applyBorder="1" applyAlignment="1" applyProtection="1">
      <alignment horizontal="center"/>
      <protection hidden="1"/>
    </xf>
    <xf numFmtId="164" fontId="5" fillId="0" borderId="5" xfId="0" applyNumberFormat="1" applyFont="1" applyFill="1" applyBorder="1" applyAlignment="1" applyProtection="1">
      <alignment horizontal="center"/>
      <protection hidden="1"/>
    </xf>
    <xf numFmtId="164" fontId="5" fillId="0" borderId="1" xfId="0" applyNumberFormat="1" applyFont="1" applyFill="1" applyBorder="1" applyAlignment="1" applyProtection="1">
      <alignment horizontal="center"/>
      <protection hidden="1"/>
    </xf>
    <xf numFmtId="0" fontId="5" fillId="2" borderId="7" xfId="0" applyFont="1" applyFill="1" applyBorder="1" applyProtection="1">
      <protection hidden="1"/>
    </xf>
    <xf numFmtId="164" fontId="5" fillId="2" borderId="1" xfId="0" applyNumberFormat="1" applyFont="1" applyFill="1" applyBorder="1" applyAlignment="1" applyProtection="1">
      <alignment horizontal="center"/>
      <protection hidden="1"/>
    </xf>
    <xf numFmtId="164" fontId="5" fillId="2" borderId="1" xfId="0" applyNumberFormat="1" applyFont="1" applyFill="1" applyBorder="1" applyAlignment="1" applyProtection="1">
      <protection hidden="1"/>
    </xf>
    <xf numFmtId="0" fontId="5" fillId="0" borderId="7" xfId="0" applyFont="1" applyFill="1" applyBorder="1" applyProtection="1">
      <protection hidden="1"/>
    </xf>
    <xf numFmtId="164" fontId="5" fillId="0" borderId="1" xfId="0" applyNumberFormat="1" applyFont="1" applyFill="1" applyBorder="1" applyAlignment="1" applyProtection="1">
      <protection hidden="1"/>
    </xf>
    <xf numFmtId="0" fontId="4" fillId="0" borderId="2" xfId="0" applyFont="1" applyFill="1" applyBorder="1" applyProtection="1">
      <protection hidden="1"/>
    </xf>
    <xf numFmtId="0" fontId="4" fillId="2" borderId="2" xfId="0" applyFont="1" applyFill="1" applyBorder="1" applyProtection="1">
      <protection hidden="1"/>
    </xf>
    <xf numFmtId="0" fontId="5" fillId="0" borderId="2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2" fontId="5" fillId="0" borderId="0" xfId="0" applyNumberFormat="1" applyFont="1" applyFill="1" applyBorder="1" applyProtection="1">
      <protection hidden="1"/>
    </xf>
    <xf numFmtId="0" fontId="5" fillId="0" borderId="0" xfId="0" applyFont="1" applyFill="1" applyProtection="1"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164" fontId="4" fillId="0" borderId="3" xfId="0" applyNumberFormat="1" applyFont="1" applyFill="1" applyBorder="1" applyAlignment="1" applyProtection="1">
      <alignment horizontal="center"/>
      <protection hidden="1"/>
    </xf>
    <xf numFmtId="164" fontId="4" fillId="0" borderId="2" xfId="0" applyNumberFormat="1" applyFont="1" applyFill="1" applyBorder="1" applyAlignment="1" applyProtection="1">
      <alignment horizontal="center"/>
      <protection hidden="1"/>
    </xf>
    <xf numFmtId="0" fontId="4" fillId="0" borderId="4" xfId="0" applyFont="1" applyFill="1" applyBorder="1" applyProtection="1">
      <protection hidden="1"/>
    </xf>
    <xf numFmtId="164" fontId="4" fillId="0" borderId="4" xfId="0" applyNumberFormat="1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164" fontId="4" fillId="0" borderId="8" xfId="0" applyNumberFormat="1" applyFont="1" applyFill="1" applyBorder="1" applyAlignment="1" applyProtection="1">
      <alignment horizontal="center"/>
      <protection hidden="1"/>
    </xf>
    <xf numFmtId="0" fontId="4" fillId="0" borderId="9" xfId="0" applyFont="1" applyFill="1" applyBorder="1" applyAlignment="1" applyProtection="1">
      <alignment horizontal="center"/>
      <protection hidden="1"/>
    </xf>
    <xf numFmtId="164" fontId="4" fillId="0" borderId="9" xfId="0" applyNumberFormat="1" applyFont="1" applyFill="1" applyBorder="1" applyAlignment="1" applyProtection="1">
      <alignment horizontal="center"/>
      <protection hidden="1"/>
    </xf>
    <xf numFmtId="2" fontId="4" fillId="0" borderId="8" xfId="0" applyNumberFormat="1" applyFont="1" applyFill="1" applyBorder="1" applyAlignment="1" applyProtection="1">
      <alignment horizontal="center"/>
      <protection hidden="1"/>
    </xf>
    <xf numFmtId="2" fontId="4" fillId="0" borderId="9" xfId="0" applyNumberFormat="1" applyFont="1" applyFill="1" applyBorder="1" applyAlignment="1" applyProtection="1">
      <alignment horizontal="center"/>
      <protection hidden="1"/>
    </xf>
    <xf numFmtId="2" fontId="4" fillId="0" borderId="3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5" fillId="2" borderId="1" xfId="0" applyNumberFormat="1" applyFont="1" applyFill="1" applyBorder="1" applyAlignment="1" applyProtection="1">
      <alignment horizontal="center"/>
      <protection hidden="1"/>
    </xf>
    <xf numFmtId="164" fontId="5" fillId="0" borderId="10" xfId="0" applyNumberFormat="1" applyFont="1" applyFill="1" applyBorder="1" applyAlignment="1" applyProtection="1">
      <alignment horizontal="center"/>
      <protection hidden="1"/>
    </xf>
    <xf numFmtId="164" fontId="5" fillId="0" borderId="3" xfId="0" applyNumberFormat="1" applyFont="1" applyFill="1" applyBorder="1" applyAlignment="1" applyProtection="1">
      <alignment horizontal="center"/>
      <protection hidden="1"/>
    </xf>
    <xf numFmtId="2" fontId="5" fillId="0" borderId="1" xfId="0" applyNumberFormat="1" applyFont="1" applyFill="1" applyBorder="1" applyAlignment="1" applyProtection="1">
      <alignment horizontal="center"/>
      <protection hidden="1"/>
    </xf>
    <xf numFmtId="164" fontId="5" fillId="2" borderId="3" xfId="0" applyNumberFormat="1" applyFont="1" applyFill="1" applyBorder="1" applyAlignment="1" applyProtection="1">
      <alignment horizontal="center"/>
      <protection hidden="1"/>
    </xf>
    <xf numFmtId="164" fontId="5" fillId="0" borderId="11" xfId="0" applyNumberFormat="1" applyFont="1" applyFill="1" applyBorder="1" applyAlignment="1" applyProtection="1">
      <alignment horizontal="center"/>
      <protection hidden="1"/>
    </xf>
    <xf numFmtId="164" fontId="5" fillId="0" borderId="2" xfId="0" applyNumberFormat="1" applyFont="1" applyFill="1" applyBorder="1" applyAlignment="1" applyProtection="1">
      <alignment horizontal="center"/>
      <protection hidden="1"/>
    </xf>
    <xf numFmtId="164" fontId="5" fillId="2" borderId="2" xfId="0" applyNumberFormat="1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164" fontId="5" fillId="0" borderId="4" xfId="0" applyNumberFormat="1" applyFont="1" applyFill="1" applyBorder="1" applyAlignment="1" applyProtection="1">
      <alignment horizontal="center"/>
      <protection hidden="1"/>
    </xf>
    <xf numFmtId="164" fontId="5" fillId="0" borderId="12" xfId="0" applyNumberFormat="1" applyFont="1" applyFill="1" applyBorder="1" applyProtection="1">
      <protection hidden="1"/>
    </xf>
    <xf numFmtId="0" fontId="2" fillId="0" borderId="2" xfId="0" applyFont="1" applyFill="1" applyBorder="1" applyProtection="1">
      <protection hidden="1"/>
    </xf>
    <xf numFmtId="0" fontId="2" fillId="0" borderId="12" xfId="0" applyFont="1" applyFill="1" applyBorder="1" applyProtection="1">
      <protection hidden="1"/>
    </xf>
    <xf numFmtId="164" fontId="5" fillId="0" borderId="8" xfId="0" applyNumberFormat="1" applyFont="1" applyFill="1" applyBorder="1" applyProtection="1">
      <protection hidden="1"/>
    </xf>
    <xf numFmtId="164" fontId="5" fillId="2" borderId="2" xfId="0" applyNumberFormat="1" applyFont="1" applyFill="1" applyBorder="1" applyProtection="1">
      <protection hidden="1"/>
    </xf>
    <xf numFmtId="164" fontId="2" fillId="0" borderId="1" xfId="0" applyNumberFormat="1" applyFont="1" applyFill="1" applyBorder="1" applyProtection="1">
      <protection hidden="1"/>
    </xf>
    <xf numFmtId="164" fontId="2" fillId="0" borderId="2" xfId="0" applyNumberFormat="1" applyFont="1" applyFill="1" applyBorder="1" applyProtection="1">
      <protection hidden="1"/>
    </xf>
    <xf numFmtId="164" fontId="2" fillId="0" borderId="12" xfId="0" applyNumberFormat="1" applyFont="1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4" fontId="3" fillId="0" borderId="1" xfId="0" applyNumberFormat="1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164" fontId="4" fillId="0" borderId="1" xfId="0" applyNumberFormat="1" applyFont="1" applyFill="1" applyBorder="1" applyAlignment="1" applyProtection="1">
      <alignment horizontal="center"/>
      <protection hidden="1"/>
    </xf>
    <xf numFmtId="164" fontId="4" fillId="0" borderId="2" xfId="0" applyNumberFormat="1" applyFont="1" applyFill="1" applyBorder="1" applyAlignment="1" applyProtection="1">
      <alignment horizontal="center"/>
      <protection hidden="1"/>
    </xf>
    <xf numFmtId="164" fontId="5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164" fontId="4" fillId="0" borderId="4" xfId="0" applyNumberFormat="1" applyFont="1" applyFill="1" applyBorder="1" applyAlignment="1" applyProtection="1">
      <alignment horizontal="center"/>
      <protection hidden="1"/>
    </xf>
    <xf numFmtId="2" fontId="4" fillId="0" borderId="4" xfId="0" applyNumberFormat="1" applyFont="1" applyFill="1" applyBorder="1" applyAlignment="1" applyProtection="1">
      <alignment horizontal="center"/>
      <protection hidden="1"/>
    </xf>
    <xf numFmtId="2" fontId="4" fillId="0" borderId="3" xfId="0" applyNumberFormat="1" applyFont="1" applyFill="1" applyBorder="1" applyAlignment="1" applyProtection="1">
      <alignment horizontal="center"/>
      <protection hidden="1"/>
    </xf>
    <xf numFmtId="164" fontId="5" fillId="0" borderId="2" xfId="0" applyNumberFormat="1" applyFont="1" applyFill="1" applyBorder="1" applyAlignment="1" applyProtection="1">
      <alignment horizontal="center"/>
      <protection hidden="1"/>
    </xf>
    <xf numFmtId="164" fontId="5" fillId="0" borderId="4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5" fillId="0" borderId="2" xfId="0" applyNumberFormat="1" applyFont="1" applyFill="1" applyBorder="1" applyAlignment="1" applyProtection="1">
      <alignment horizontal="center"/>
      <protection hidden="1"/>
    </xf>
    <xf numFmtId="164" fontId="5" fillId="0" borderId="4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164" fontId="4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Protection="1">
      <protection hidden="1"/>
    </xf>
    <xf numFmtId="164" fontId="4" fillId="0" borderId="2" xfId="0" applyNumberFormat="1" applyFont="1" applyFill="1" applyBorder="1" applyAlignment="1" applyProtection="1">
      <alignment horizontal="center"/>
      <protection hidden="1"/>
    </xf>
    <xf numFmtId="164" fontId="4" fillId="0" borderId="4" xfId="0" applyNumberFormat="1" applyFont="1" applyFill="1" applyBorder="1" applyAlignment="1" applyProtection="1">
      <alignment horizontal="center"/>
      <protection hidden="1"/>
    </xf>
    <xf numFmtId="2" fontId="4" fillId="0" borderId="2" xfId="0" applyNumberFormat="1" applyFont="1" applyFill="1" applyBorder="1" applyAlignment="1" applyProtection="1">
      <alignment horizontal="center"/>
      <protection hidden="1"/>
    </xf>
    <xf numFmtId="2" fontId="4" fillId="0" borderId="4" xfId="0" applyNumberFormat="1" applyFont="1" applyFill="1" applyBorder="1" applyAlignment="1" applyProtection="1">
      <alignment horizontal="center"/>
      <protection hidden="1"/>
    </xf>
    <xf numFmtId="2" fontId="4" fillId="0" borderId="3" xfId="0" applyNumberFormat="1" applyFont="1" applyFill="1" applyBorder="1" applyAlignment="1" applyProtection="1">
      <alignment horizontal="center"/>
      <protection hidden="1"/>
    </xf>
    <xf numFmtId="0" fontId="4" fillId="0" borderId="2" xfId="0" applyFont="1" applyFill="1" applyBorder="1" applyProtection="1">
      <protection hidden="1"/>
    </xf>
    <xf numFmtId="0" fontId="4" fillId="0" borderId="4" xfId="0" applyFont="1" applyFill="1" applyBorder="1" applyProtection="1">
      <protection hidden="1"/>
    </xf>
    <xf numFmtId="0" fontId="4" fillId="0" borderId="3" xfId="0" applyFont="1" applyFill="1" applyBorder="1" applyProtection="1">
      <protection hidden="1"/>
    </xf>
    <xf numFmtId="164" fontId="4" fillId="0" borderId="5" xfId="0" applyNumberFormat="1" applyFont="1" applyFill="1" applyBorder="1" applyAlignment="1" applyProtection="1">
      <alignment horizontal="center"/>
      <protection hidden="1"/>
    </xf>
    <xf numFmtId="164" fontId="4" fillId="0" borderId="3" xfId="0" applyNumberFormat="1" applyFont="1" applyFill="1" applyBorder="1" applyAlignment="1" applyProtection="1">
      <alignment horizontal="center"/>
      <protection hidden="1"/>
    </xf>
    <xf numFmtId="0" fontId="4" fillId="0" borderId="2" xfId="0" applyFont="1" applyFill="1" applyBorder="1" applyAlignment="1" applyProtection="1">
      <alignment horizontal="center"/>
      <protection hidden="1"/>
    </xf>
    <xf numFmtId="0" fontId="4" fillId="0" borderId="4" xfId="0" applyFont="1" applyFill="1" applyBorder="1" applyAlignment="1" applyProtection="1">
      <alignment horizontal="center"/>
      <protection hidden="1"/>
    </xf>
    <xf numFmtId="0" fontId="4" fillId="0" borderId="3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164" fontId="5" fillId="0" borderId="0" xfId="0" applyNumberFormat="1" applyFont="1" applyFill="1" applyBorder="1" applyAlignment="1" applyProtection="1">
      <alignment horizontal="center"/>
      <protection hidden="1"/>
    </xf>
    <xf numFmtId="164" fontId="4" fillId="0" borderId="2" xfId="0" applyNumberFormat="1" applyFont="1" applyFill="1" applyBorder="1" applyAlignment="1" applyProtection="1">
      <alignment horizontal="left"/>
      <protection hidden="1"/>
    </xf>
    <xf numFmtId="2" fontId="4" fillId="0" borderId="1" xfId="0" applyNumberFormat="1" applyFont="1" applyFill="1" applyBorder="1" applyAlignment="1" applyProtection="1">
      <alignment horizontal="center"/>
      <protection hidden="1"/>
    </xf>
    <xf numFmtId="2" fontId="4" fillId="0" borderId="10" xfId="0" applyNumberFormat="1" applyFont="1" applyFill="1" applyBorder="1" applyAlignment="1" applyProtection="1">
      <alignment horizontal="center"/>
      <protection hidden="1"/>
    </xf>
    <xf numFmtId="164" fontId="5" fillId="0" borderId="3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7" fillId="0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CING%20Models/Megasnak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W5">
            <v>40.039986202764979</v>
          </cell>
        </row>
        <row r="26">
          <cell r="W26">
            <v>45.795563275862072</v>
          </cell>
        </row>
        <row r="255">
          <cell r="AH255">
            <v>38.408716380952384</v>
          </cell>
        </row>
        <row r="262">
          <cell r="AI262">
            <v>41.666116571428574</v>
          </cell>
          <cell r="AN262">
            <v>53.818733904761913</v>
          </cell>
        </row>
        <row r="269">
          <cell r="AN269">
            <v>60.459114000000007</v>
          </cell>
        </row>
        <row r="276">
          <cell r="AJ276">
            <v>65.031883333333326</v>
          </cell>
        </row>
        <row r="283">
          <cell r="AJ283">
            <v>77.57168333333334</v>
          </cell>
        </row>
        <row r="289">
          <cell r="Z289">
            <v>20.086617032258061</v>
          </cell>
        </row>
        <row r="295">
          <cell r="AA295">
            <v>22.787067333333336</v>
          </cell>
        </row>
        <row r="301">
          <cell r="AD301">
            <v>29.852387678160923</v>
          </cell>
        </row>
        <row r="319">
          <cell r="Y319">
            <v>30.297343999999999</v>
          </cell>
        </row>
        <row r="325">
          <cell r="Z325">
            <v>33.051648</v>
          </cell>
        </row>
        <row r="337">
          <cell r="Z337">
            <v>33.382368</v>
          </cell>
        </row>
        <row r="343">
          <cell r="AB343">
            <v>55.936297846153842</v>
          </cell>
        </row>
        <row r="361">
          <cell r="AB361">
            <v>59.725064000000003</v>
          </cell>
        </row>
        <row r="367">
          <cell r="AB367">
            <v>61.491024000000003</v>
          </cell>
        </row>
        <row r="379">
          <cell r="AG379">
            <v>30.478299249999999</v>
          </cell>
        </row>
        <row r="385">
          <cell r="AJ385">
            <v>38.76408958333333</v>
          </cell>
        </row>
        <row r="391">
          <cell r="AK391">
            <v>45.616329977011503</v>
          </cell>
        </row>
        <row r="397">
          <cell r="AK397">
            <v>51.157396952380957</v>
          </cell>
        </row>
        <row r="403">
          <cell r="AE403">
            <v>36.813906000000003</v>
          </cell>
        </row>
        <row r="409">
          <cell r="AE409">
            <v>40.906870410256403</v>
          </cell>
        </row>
        <row r="415">
          <cell r="AE415">
            <v>42.060587999999996</v>
          </cell>
        </row>
        <row r="421">
          <cell r="AG421">
            <v>52.525922274509803</v>
          </cell>
        </row>
        <row r="427">
          <cell r="AG427">
            <v>54.94561233333333</v>
          </cell>
        </row>
        <row r="433">
          <cell r="AH433">
            <v>62.389232666666672</v>
          </cell>
        </row>
        <row r="439">
          <cell r="AH439">
            <v>58.203796166666663</v>
          </cell>
        </row>
        <row r="445">
          <cell r="AJ445">
            <v>79.98242619047619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AC285"/>
  <sheetViews>
    <sheetView tabSelected="1" workbookViewId="0">
      <selection activeCell="C29" sqref="C29"/>
    </sheetView>
  </sheetViews>
  <sheetFormatPr defaultRowHeight="12"/>
  <cols>
    <col min="1" max="1" width="1.77734375" style="2" customWidth="1"/>
    <col min="2" max="2" width="13.5546875" style="1" bestFit="1" customWidth="1"/>
    <col min="3" max="3" width="22.109375" style="2" bestFit="1" customWidth="1"/>
    <col min="4" max="4" width="2.77734375" style="2" customWidth="1"/>
    <col min="5" max="5" width="18.44140625" style="66" customWidth="1"/>
    <col min="6" max="6" width="9.6640625" style="2" hidden="1" customWidth="1"/>
    <col min="7" max="7" width="2.77734375" style="2" hidden="1" customWidth="1"/>
    <col min="8" max="8" width="9.109375" style="2" hidden="1" customWidth="1"/>
    <col min="9" max="9" width="2.77734375" style="2" hidden="1" customWidth="1"/>
    <col min="10" max="10" width="8.77734375" style="2" hidden="1" customWidth="1"/>
    <col min="11" max="11" width="2.77734375" style="2" hidden="1" customWidth="1"/>
    <col min="12" max="12" width="10" style="3" hidden="1" customWidth="1"/>
    <col min="13" max="13" width="2.77734375" style="3" hidden="1" customWidth="1"/>
    <col min="14" max="14" width="10" style="2" hidden="1" customWidth="1"/>
    <col min="15" max="15" width="2.77734375" style="2" hidden="1" customWidth="1"/>
    <col min="16" max="16" width="5.6640625" style="2" hidden="1" customWidth="1"/>
    <col min="17" max="17" width="2.77734375" style="2" hidden="1" customWidth="1"/>
    <col min="18" max="18" width="7.44140625" style="2" hidden="1" customWidth="1"/>
    <col min="19" max="19" width="8.88671875" style="2"/>
    <col min="20" max="22" width="0" style="2" hidden="1" customWidth="1"/>
    <col min="23" max="23" width="8.88671875" style="2"/>
    <col min="24" max="26" width="0" style="2" hidden="1" customWidth="1"/>
    <col min="27" max="27" width="8.88671875" style="2"/>
    <col min="28" max="30" width="0" style="2" hidden="1" customWidth="1"/>
    <col min="31" max="16384" width="8.88671875" style="2"/>
  </cols>
  <sheetData>
    <row r="3" spans="2:28" ht="21">
      <c r="B3" s="125" t="s">
        <v>270</v>
      </c>
    </row>
    <row r="4" spans="2:28">
      <c r="F4" s="3"/>
    </row>
    <row r="5" spans="2:28">
      <c r="B5" s="4"/>
      <c r="C5" s="5" t="s">
        <v>0</v>
      </c>
      <c r="D5" s="4"/>
      <c r="E5" s="8"/>
      <c r="F5" s="7" t="s">
        <v>1</v>
      </c>
      <c r="G5" s="8"/>
      <c r="H5" s="7" t="s">
        <v>2</v>
      </c>
      <c r="I5" s="8"/>
      <c r="J5" s="7" t="s">
        <v>3</v>
      </c>
      <c r="K5" s="8"/>
      <c r="L5" s="9" t="s">
        <v>4</v>
      </c>
      <c r="M5" s="10"/>
      <c r="P5" s="11"/>
      <c r="Q5" s="11"/>
      <c r="R5" s="12"/>
      <c r="S5" s="12"/>
      <c r="T5" s="13"/>
      <c r="U5" s="14"/>
      <c r="V5" s="12"/>
      <c r="W5" s="13"/>
      <c r="X5" s="12"/>
      <c r="Y5" s="13"/>
      <c r="Z5" s="12"/>
      <c r="AA5" s="13"/>
      <c r="AB5" s="12"/>
    </row>
    <row r="6" spans="2:28">
      <c r="B6" s="6"/>
      <c r="C6" s="4"/>
      <c r="D6" s="4"/>
      <c r="E6" s="105" t="s">
        <v>5</v>
      </c>
      <c r="F6" s="114"/>
      <c r="G6" s="6"/>
      <c r="H6" s="6"/>
      <c r="I6" s="6"/>
      <c r="J6" s="6"/>
      <c r="K6" s="6"/>
      <c r="L6" s="6"/>
      <c r="M6" s="15"/>
      <c r="P6" s="12"/>
      <c r="Q6" s="12"/>
      <c r="R6" s="12"/>
      <c r="S6" s="12"/>
      <c r="T6" s="16"/>
      <c r="U6" s="17"/>
      <c r="V6" s="16"/>
      <c r="W6" s="17"/>
      <c r="X6" s="16"/>
      <c r="Y6" s="17"/>
      <c r="Z6" s="16"/>
      <c r="AA6" s="17"/>
      <c r="AB6" s="12"/>
    </row>
    <row r="7" spans="2:28">
      <c r="B7" s="5" t="s">
        <v>6</v>
      </c>
      <c r="C7" s="18"/>
      <c r="D7" s="18"/>
      <c r="E7" s="8" t="s">
        <v>7</v>
      </c>
      <c r="F7" s="19" t="s">
        <v>8</v>
      </c>
      <c r="G7" s="8"/>
      <c r="H7" s="19" t="s">
        <v>8</v>
      </c>
      <c r="I7" s="8"/>
      <c r="J7" s="19" t="s">
        <v>8</v>
      </c>
      <c r="K7" s="8"/>
      <c r="L7" s="20" t="s">
        <v>8</v>
      </c>
      <c r="M7" s="10"/>
      <c r="P7" s="21"/>
      <c r="Q7" s="21"/>
      <c r="R7" s="13"/>
      <c r="S7" s="13"/>
      <c r="T7" s="118"/>
      <c r="U7" s="118"/>
      <c r="V7" s="13"/>
      <c r="W7" s="13"/>
      <c r="X7" s="13"/>
      <c r="Y7" s="13"/>
      <c r="Z7" s="13"/>
      <c r="AA7" s="22"/>
      <c r="AB7" s="12"/>
    </row>
    <row r="8" spans="2:28">
      <c r="B8" s="23"/>
      <c r="C8" s="24" t="s">
        <v>9</v>
      </c>
      <c r="D8" s="24"/>
      <c r="E8" s="44">
        <f>ROUNDUP(F8*1.25,1)</f>
        <v>79.199999999999989</v>
      </c>
      <c r="F8" s="25">
        <f>ROUNDUP(H8*1.079,1)</f>
        <v>63.300000000000004</v>
      </c>
      <c r="G8" s="25"/>
      <c r="H8" s="25">
        <f>ROUNDUP(J8*1.06,1)</f>
        <v>58.6</v>
      </c>
      <c r="I8" s="25"/>
      <c r="J8" s="25">
        <f>ROUNDUP(L8*1.05,1)</f>
        <v>55.2</v>
      </c>
      <c r="K8" s="25"/>
      <c r="L8" s="25">
        <f>[1]Sheet1!$AG$421</f>
        <v>52.525922274509803</v>
      </c>
      <c r="M8" s="10"/>
      <c r="P8" s="13"/>
      <c r="Q8" s="13"/>
      <c r="R8" s="13"/>
      <c r="S8" s="13"/>
      <c r="T8" s="10"/>
      <c r="U8" s="10"/>
      <c r="V8" s="10"/>
      <c r="W8" s="10"/>
      <c r="X8" s="10"/>
      <c r="Y8" s="10"/>
      <c r="Z8" s="10"/>
      <c r="AA8" s="10"/>
      <c r="AB8" s="12"/>
    </row>
    <row r="9" spans="2:28">
      <c r="B9" s="26"/>
      <c r="C9" s="18" t="s">
        <v>10</v>
      </c>
      <c r="D9" s="18"/>
      <c r="E9" s="42">
        <f>ROUNDUP(F9*1.25,1)</f>
        <v>82.699999999999989</v>
      </c>
      <c r="F9" s="27">
        <f>ROUNDUP(H9*1.079,1)</f>
        <v>66.099999999999994</v>
      </c>
      <c r="G9" s="27"/>
      <c r="H9" s="27">
        <f>ROUNDUP(J9*1.06,1)</f>
        <v>61.2</v>
      </c>
      <c r="I9" s="27"/>
      <c r="J9" s="27">
        <f>ROUNDUP(L9*1.05,1)</f>
        <v>57.7</v>
      </c>
      <c r="K9" s="27"/>
      <c r="L9" s="27">
        <f>[1]Sheet1!$AG$427</f>
        <v>54.94561233333333</v>
      </c>
      <c r="M9" s="10"/>
      <c r="P9" s="13"/>
      <c r="Q9" s="13"/>
      <c r="R9" s="13"/>
      <c r="S9" s="13"/>
      <c r="T9" s="10"/>
      <c r="U9" s="10"/>
      <c r="V9" s="10"/>
      <c r="W9" s="10"/>
      <c r="X9" s="10"/>
      <c r="Y9" s="10"/>
      <c r="Z9" s="10"/>
      <c r="AA9" s="10"/>
      <c r="AB9" s="12"/>
    </row>
    <row r="10" spans="2:28">
      <c r="B10" s="23"/>
      <c r="C10" s="24" t="s">
        <v>11</v>
      </c>
      <c r="D10" s="24"/>
      <c r="E10" s="44">
        <f>ROUNDUP(F10*1.25,1)</f>
        <v>93.899999999999991</v>
      </c>
      <c r="F10" s="25">
        <f>ROUNDUP(H10*1.079,1)</f>
        <v>75.099999999999994</v>
      </c>
      <c r="G10" s="25"/>
      <c r="H10" s="25">
        <f>ROUNDUP(J10*1.06,1)</f>
        <v>69.599999999999994</v>
      </c>
      <c r="I10" s="25"/>
      <c r="J10" s="25">
        <f>ROUNDUP(L10*1.05,1)</f>
        <v>65.599999999999994</v>
      </c>
      <c r="K10" s="25"/>
      <c r="L10" s="25">
        <f>[1]Sheet1!$AH$433</f>
        <v>62.389232666666672</v>
      </c>
      <c r="M10" s="10"/>
      <c r="P10" s="13"/>
      <c r="Q10" s="13"/>
      <c r="R10" s="13"/>
      <c r="S10" s="13"/>
      <c r="T10" s="10"/>
      <c r="U10" s="10"/>
      <c r="V10" s="10"/>
      <c r="W10" s="10"/>
      <c r="X10" s="10"/>
      <c r="Y10" s="10"/>
      <c r="Z10" s="10"/>
      <c r="AA10" s="10"/>
      <c r="AB10" s="12"/>
    </row>
    <row r="11" spans="2:28">
      <c r="B11" s="26"/>
      <c r="C11" s="18" t="s">
        <v>12</v>
      </c>
      <c r="D11" s="18"/>
      <c r="E11" s="42">
        <f>ROUNDUP(F11*1.25,1)</f>
        <v>87.699999999999989</v>
      </c>
      <c r="F11" s="27">
        <f>ROUNDUP(H11*1.079,1)</f>
        <v>70.099999999999994</v>
      </c>
      <c r="G11" s="27"/>
      <c r="H11" s="27">
        <f>ROUNDUP(J11*1.06,1)</f>
        <v>64.899999999999991</v>
      </c>
      <c r="I11" s="27"/>
      <c r="J11" s="27">
        <f>ROUNDUP(L11*1.05,1)</f>
        <v>61.2</v>
      </c>
      <c r="K11" s="27"/>
      <c r="L11" s="27">
        <f>[1]Sheet1!$AH$439</f>
        <v>58.203796166666663</v>
      </c>
      <c r="M11" s="10"/>
      <c r="P11" s="13"/>
      <c r="Q11" s="13"/>
      <c r="R11" s="13"/>
      <c r="S11" s="13"/>
      <c r="T11" s="10"/>
      <c r="U11" s="10"/>
      <c r="V11" s="10"/>
      <c r="W11" s="10"/>
      <c r="X11" s="10"/>
      <c r="Y11" s="10"/>
      <c r="Z11" s="10"/>
      <c r="AA11" s="10"/>
      <c r="AB11" s="12"/>
    </row>
    <row r="12" spans="2:28">
      <c r="B12" s="23"/>
      <c r="C12" s="24" t="s">
        <v>13</v>
      </c>
      <c r="D12" s="24"/>
      <c r="E12" s="44">
        <f>ROUNDUP(F12*1.25,1)</f>
        <v>120.3</v>
      </c>
      <c r="F12" s="25">
        <f>ROUNDUP(H12*1.079,1)</f>
        <v>96.199999999999989</v>
      </c>
      <c r="G12" s="25"/>
      <c r="H12" s="25">
        <f>ROUNDUP(J12*1.06,1)</f>
        <v>89.1</v>
      </c>
      <c r="I12" s="25"/>
      <c r="J12" s="25">
        <f>ROUNDUP(L12*1.05,1)</f>
        <v>84</v>
      </c>
      <c r="K12" s="25"/>
      <c r="L12" s="25">
        <f>[1]Sheet1!$AJ$445</f>
        <v>79.98242619047619</v>
      </c>
      <c r="M12" s="10"/>
      <c r="P12" s="13"/>
      <c r="Q12" s="13"/>
      <c r="R12" s="13"/>
      <c r="S12" s="13"/>
      <c r="T12" s="10"/>
      <c r="U12" s="10"/>
      <c r="V12" s="10"/>
      <c r="W12" s="10"/>
      <c r="X12" s="10"/>
      <c r="Y12" s="10"/>
      <c r="Z12" s="10"/>
      <c r="AA12" s="10"/>
      <c r="AB12" s="12"/>
    </row>
    <row r="13" spans="2:28">
      <c r="B13" s="26"/>
      <c r="C13" s="18"/>
      <c r="D13" s="18"/>
      <c r="E13" s="42"/>
      <c r="F13" s="27"/>
      <c r="G13" s="27"/>
      <c r="H13" s="27"/>
      <c r="I13" s="27"/>
      <c r="J13" s="27"/>
      <c r="K13" s="27"/>
      <c r="L13" s="27"/>
      <c r="M13" s="10"/>
      <c r="P13" s="13"/>
      <c r="Q13" s="13"/>
      <c r="R13" s="13"/>
      <c r="S13" s="13"/>
      <c r="T13" s="10"/>
      <c r="U13" s="10"/>
      <c r="V13" s="10"/>
      <c r="W13" s="10"/>
      <c r="X13" s="10"/>
      <c r="Y13" s="10"/>
      <c r="Z13" s="10"/>
      <c r="AA13" s="10"/>
      <c r="AB13" s="12"/>
    </row>
    <row r="14" spans="2:28">
      <c r="B14" s="5" t="s">
        <v>14</v>
      </c>
      <c r="C14" s="18"/>
      <c r="D14" s="18"/>
      <c r="E14" s="105" t="s">
        <v>5</v>
      </c>
      <c r="F14" s="114"/>
      <c r="G14" s="28"/>
      <c r="H14" s="28"/>
      <c r="I14" s="28"/>
      <c r="J14" s="28"/>
      <c r="K14" s="28"/>
      <c r="L14" s="28"/>
      <c r="M14" s="10"/>
      <c r="P14" s="21"/>
      <c r="Q14" s="21"/>
      <c r="R14" s="13"/>
      <c r="S14" s="13"/>
      <c r="T14" s="119"/>
      <c r="U14" s="119"/>
      <c r="V14" s="10"/>
      <c r="W14" s="10"/>
      <c r="X14" s="10"/>
      <c r="Y14" s="10"/>
      <c r="Z14" s="10"/>
      <c r="AA14" s="10"/>
      <c r="AB14" s="12"/>
    </row>
    <row r="15" spans="2:28">
      <c r="B15" s="5"/>
      <c r="C15" s="18"/>
      <c r="D15" s="18"/>
      <c r="E15" s="8" t="s">
        <v>7</v>
      </c>
      <c r="F15" s="19" t="s">
        <v>8</v>
      </c>
      <c r="G15" s="8"/>
      <c r="H15" s="19" t="s">
        <v>8</v>
      </c>
      <c r="I15" s="8"/>
      <c r="J15" s="19" t="s">
        <v>8</v>
      </c>
      <c r="K15" s="8"/>
      <c r="L15" s="20" t="s">
        <v>8</v>
      </c>
      <c r="M15" s="10"/>
      <c r="P15" s="21"/>
      <c r="Q15" s="21"/>
      <c r="R15" s="13"/>
      <c r="S15" s="13"/>
      <c r="T15" s="29"/>
      <c r="U15" s="29"/>
      <c r="V15" s="10"/>
      <c r="W15" s="10"/>
      <c r="X15" s="10"/>
      <c r="Y15" s="10"/>
      <c r="Z15" s="10"/>
      <c r="AA15" s="10"/>
      <c r="AB15" s="12"/>
    </row>
    <row r="16" spans="2:28">
      <c r="B16" s="23"/>
      <c r="C16" s="24" t="s">
        <v>15</v>
      </c>
      <c r="D16" s="24"/>
      <c r="E16" s="44">
        <f t="shared" ref="E16:E21" si="0">ROUNDUP(F16*1.25,1)</f>
        <v>57.9</v>
      </c>
      <c r="F16" s="25">
        <f t="shared" ref="F16:F21" si="1">ROUNDUP(H16*1.079,1)</f>
        <v>46.300000000000004</v>
      </c>
      <c r="G16" s="25"/>
      <c r="H16" s="25">
        <f t="shared" ref="H16:H21" si="2">ROUNDUP(J16*1.06,1)</f>
        <v>42.9</v>
      </c>
      <c r="I16" s="25"/>
      <c r="J16" s="25">
        <f t="shared" ref="J16:J21" si="3">ROUNDUP(L16*1.05,1)</f>
        <v>40.4</v>
      </c>
      <c r="K16" s="25"/>
      <c r="L16" s="25">
        <f>[1]Sheet1!$AH$255</f>
        <v>38.408716380952384</v>
      </c>
      <c r="M16" s="10"/>
      <c r="P16" s="13"/>
      <c r="Q16" s="13"/>
      <c r="R16" s="13"/>
      <c r="S16" s="13"/>
      <c r="T16" s="10"/>
      <c r="U16" s="10"/>
      <c r="V16" s="10"/>
      <c r="W16" s="10"/>
      <c r="X16" s="10"/>
      <c r="Y16" s="10"/>
      <c r="Z16" s="10"/>
      <c r="AA16" s="10"/>
      <c r="AB16" s="12"/>
    </row>
    <row r="17" spans="2:28">
      <c r="B17" s="26"/>
      <c r="C17" s="18" t="s">
        <v>16</v>
      </c>
      <c r="D17" s="18"/>
      <c r="E17" s="42">
        <f t="shared" si="0"/>
        <v>62.800000000000004</v>
      </c>
      <c r="F17" s="27">
        <f t="shared" si="1"/>
        <v>50.2</v>
      </c>
      <c r="G17" s="27"/>
      <c r="H17" s="27">
        <f t="shared" si="2"/>
        <v>46.5</v>
      </c>
      <c r="I17" s="27"/>
      <c r="J17" s="27">
        <f t="shared" si="3"/>
        <v>43.800000000000004</v>
      </c>
      <c r="K17" s="27"/>
      <c r="L17" s="27">
        <f>[1]Sheet1!$AI$262</f>
        <v>41.666116571428574</v>
      </c>
      <c r="M17" s="10"/>
      <c r="P17" s="13"/>
      <c r="Q17" s="13"/>
      <c r="R17" s="13"/>
      <c r="S17" s="13"/>
      <c r="T17" s="10"/>
      <c r="U17" s="10"/>
      <c r="V17" s="10"/>
      <c r="W17" s="10"/>
      <c r="X17" s="10"/>
      <c r="Y17" s="10"/>
      <c r="Z17" s="10"/>
      <c r="AA17" s="10"/>
      <c r="AB17" s="12"/>
    </row>
    <row r="18" spans="2:28">
      <c r="B18" s="23"/>
      <c r="C18" s="24" t="s">
        <v>17</v>
      </c>
      <c r="D18" s="24"/>
      <c r="E18" s="44">
        <f t="shared" si="0"/>
        <v>81</v>
      </c>
      <c r="F18" s="25">
        <f t="shared" si="1"/>
        <v>64.8</v>
      </c>
      <c r="G18" s="25"/>
      <c r="H18" s="25">
        <f t="shared" si="2"/>
        <v>60</v>
      </c>
      <c r="I18" s="25"/>
      <c r="J18" s="25">
        <f t="shared" si="3"/>
        <v>56.6</v>
      </c>
      <c r="K18" s="25"/>
      <c r="L18" s="25">
        <f>[1]Sheet1!$AN$262</f>
        <v>53.818733904761913</v>
      </c>
      <c r="M18" s="10"/>
      <c r="P18" s="13"/>
      <c r="Q18" s="13"/>
      <c r="R18" s="13"/>
      <c r="S18" s="13"/>
      <c r="T18" s="10"/>
      <c r="U18" s="10"/>
      <c r="V18" s="10"/>
      <c r="W18" s="10"/>
      <c r="X18" s="10"/>
      <c r="Y18" s="10"/>
      <c r="Z18" s="10"/>
      <c r="AA18" s="10"/>
      <c r="AB18" s="12"/>
    </row>
    <row r="19" spans="2:28">
      <c r="B19" s="26"/>
      <c r="C19" s="18" t="s">
        <v>18</v>
      </c>
      <c r="D19" s="18"/>
      <c r="E19" s="42">
        <f t="shared" si="0"/>
        <v>91</v>
      </c>
      <c r="F19" s="27">
        <f t="shared" si="1"/>
        <v>72.8</v>
      </c>
      <c r="G19" s="27"/>
      <c r="H19" s="27">
        <f t="shared" si="2"/>
        <v>67.399999999999991</v>
      </c>
      <c r="I19" s="27"/>
      <c r="J19" s="27">
        <f t="shared" si="3"/>
        <v>63.5</v>
      </c>
      <c r="K19" s="27"/>
      <c r="L19" s="27">
        <f>[1]Sheet1!$AN$269</f>
        <v>60.459114000000007</v>
      </c>
      <c r="M19" s="10"/>
      <c r="P19" s="13"/>
      <c r="Q19" s="13"/>
      <c r="R19" s="13"/>
      <c r="S19" s="13"/>
      <c r="T19" s="10"/>
      <c r="U19" s="10"/>
      <c r="V19" s="10"/>
      <c r="W19" s="10"/>
      <c r="X19" s="10"/>
      <c r="Y19" s="10"/>
      <c r="Z19" s="10"/>
      <c r="AA19" s="10"/>
      <c r="AB19" s="12"/>
    </row>
    <row r="20" spans="2:28">
      <c r="B20" s="23"/>
      <c r="C20" s="24" t="s">
        <v>19</v>
      </c>
      <c r="D20" s="24"/>
      <c r="E20" s="44">
        <f t="shared" si="0"/>
        <v>97.8</v>
      </c>
      <c r="F20" s="25">
        <f t="shared" si="1"/>
        <v>78.199999999999989</v>
      </c>
      <c r="G20" s="25"/>
      <c r="H20" s="25">
        <f t="shared" si="2"/>
        <v>72.399999999999991</v>
      </c>
      <c r="I20" s="25"/>
      <c r="J20" s="25">
        <f>ROUNDUP(L20*1.05,1)</f>
        <v>68.3</v>
      </c>
      <c r="K20" s="25"/>
      <c r="L20" s="25">
        <f>[1]Sheet1!$AJ$276</f>
        <v>65.031883333333326</v>
      </c>
      <c r="M20" s="10"/>
      <c r="P20" s="13"/>
      <c r="Q20" s="13"/>
      <c r="R20" s="13"/>
      <c r="S20" s="13"/>
      <c r="T20" s="10"/>
      <c r="U20" s="10"/>
      <c r="V20" s="10"/>
      <c r="W20" s="10"/>
      <c r="X20" s="10"/>
      <c r="Y20" s="10"/>
      <c r="Z20" s="10"/>
      <c r="AA20" s="10"/>
      <c r="AB20" s="12"/>
    </row>
    <row r="21" spans="2:28">
      <c r="B21" s="26"/>
      <c r="C21" s="18" t="s">
        <v>20</v>
      </c>
      <c r="D21" s="18"/>
      <c r="E21" s="42">
        <f t="shared" si="0"/>
        <v>116.69999999999999</v>
      </c>
      <c r="F21" s="27">
        <f t="shared" si="1"/>
        <v>93.3</v>
      </c>
      <c r="G21" s="27"/>
      <c r="H21" s="27">
        <f t="shared" si="2"/>
        <v>86.399999999999991</v>
      </c>
      <c r="I21" s="27"/>
      <c r="J21" s="27">
        <f t="shared" si="3"/>
        <v>81.5</v>
      </c>
      <c r="K21" s="27"/>
      <c r="L21" s="27">
        <f>[1]Sheet1!$AJ$283</f>
        <v>77.57168333333334</v>
      </c>
      <c r="M21" s="10"/>
      <c r="P21" s="13"/>
      <c r="Q21" s="13"/>
      <c r="R21" s="13"/>
      <c r="S21" s="13"/>
      <c r="T21" s="10"/>
      <c r="U21" s="10"/>
      <c r="V21" s="10"/>
      <c r="W21" s="10"/>
      <c r="X21" s="10"/>
      <c r="Y21" s="10"/>
      <c r="Z21" s="10"/>
      <c r="AA21" s="10"/>
      <c r="AB21" s="12"/>
    </row>
    <row r="22" spans="2:28">
      <c r="B22" s="110"/>
      <c r="C22" s="111"/>
      <c r="D22" s="111"/>
      <c r="E22" s="111"/>
      <c r="F22" s="112"/>
      <c r="G22" s="10"/>
      <c r="H22" s="10"/>
      <c r="I22" s="10"/>
      <c r="J22" s="10"/>
      <c r="K22" s="10"/>
      <c r="L22" s="10"/>
      <c r="M22" s="10"/>
      <c r="P22" s="13"/>
      <c r="Q22" s="13"/>
      <c r="R22" s="13"/>
      <c r="S22" s="13"/>
      <c r="T22" s="10"/>
      <c r="U22" s="10"/>
      <c r="V22" s="10"/>
      <c r="W22" s="10"/>
      <c r="X22" s="10"/>
      <c r="Y22" s="10"/>
      <c r="Z22" s="10"/>
      <c r="AA22" s="10"/>
      <c r="AB22" s="12"/>
    </row>
    <row r="23" spans="2:28">
      <c r="B23" s="5" t="s">
        <v>21</v>
      </c>
      <c r="C23" s="18"/>
      <c r="D23" s="18"/>
      <c r="E23" s="103" t="s">
        <v>22</v>
      </c>
      <c r="F23" s="103"/>
      <c r="G23" s="10"/>
      <c r="H23" s="10"/>
      <c r="I23" s="10"/>
      <c r="J23" s="10"/>
      <c r="K23" s="10"/>
      <c r="L23" s="10"/>
      <c r="M23" s="10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2:28">
      <c r="B24" s="5"/>
      <c r="C24" s="18"/>
      <c r="D24" s="18"/>
      <c r="E24" s="89" t="s">
        <v>7</v>
      </c>
      <c r="F24" s="9" t="s">
        <v>8</v>
      </c>
      <c r="G24" s="10"/>
      <c r="H24" s="10"/>
      <c r="I24" s="10"/>
      <c r="J24" s="10"/>
      <c r="K24" s="10"/>
      <c r="L24" s="10"/>
      <c r="M24" s="10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2:28">
      <c r="B25" s="23"/>
      <c r="C25" s="24" t="s">
        <v>23</v>
      </c>
      <c r="D25" s="24"/>
      <c r="E25" s="44">
        <f>ROUNDUP(F25*1.25,1)</f>
        <v>42.6</v>
      </c>
      <c r="F25" s="25">
        <v>34.04</v>
      </c>
      <c r="G25" s="10"/>
      <c r="H25" s="10"/>
      <c r="I25" s="10"/>
      <c r="J25" s="10"/>
      <c r="K25" s="10"/>
      <c r="L25" s="10"/>
      <c r="M25" s="10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2:28">
      <c r="B26" s="26"/>
      <c r="C26" s="18" t="s">
        <v>24</v>
      </c>
      <c r="D26" s="18"/>
      <c r="E26" s="42">
        <f t="shared" ref="E26:E62" si="4">ROUNDUP(F26*1.25,1)</f>
        <v>43.7</v>
      </c>
      <c r="F26" s="27">
        <v>34.96</v>
      </c>
      <c r="G26" s="10"/>
      <c r="H26" s="10"/>
      <c r="I26" s="10"/>
      <c r="J26" s="10"/>
      <c r="K26" s="10"/>
      <c r="L26" s="10"/>
      <c r="M26" s="10"/>
    </row>
    <row r="27" spans="2:28">
      <c r="B27" s="23"/>
      <c r="C27" s="24" t="s">
        <v>25</v>
      </c>
      <c r="D27" s="24"/>
      <c r="E27" s="44">
        <f t="shared" si="4"/>
        <v>45</v>
      </c>
      <c r="F27" s="25">
        <v>36</v>
      </c>
      <c r="G27" s="10"/>
      <c r="H27" s="10"/>
      <c r="I27" s="10"/>
      <c r="J27" s="10"/>
      <c r="K27" s="10"/>
      <c r="L27" s="10"/>
      <c r="M27" s="10"/>
    </row>
    <row r="28" spans="2:28">
      <c r="B28" s="26"/>
      <c r="C28" s="18" t="s">
        <v>26</v>
      </c>
      <c r="D28" s="18"/>
      <c r="E28" s="42">
        <f t="shared" si="4"/>
        <v>47.5</v>
      </c>
      <c r="F28" s="27">
        <v>37.950000000000003</v>
      </c>
      <c r="G28" s="10"/>
      <c r="H28" s="10"/>
      <c r="I28" s="10"/>
      <c r="J28" s="10"/>
      <c r="K28" s="10"/>
      <c r="L28" s="10"/>
      <c r="M28" s="10"/>
    </row>
    <row r="29" spans="2:28">
      <c r="B29" s="23"/>
      <c r="C29" s="24" t="s">
        <v>27</v>
      </c>
      <c r="D29" s="24"/>
      <c r="E29" s="44">
        <f t="shared" si="4"/>
        <v>48.7</v>
      </c>
      <c r="F29" s="25">
        <v>38.94</v>
      </c>
      <c r="G29" s="10"/>
      <c r="H29" s="10"/>
      <c r="I29" s="10"/>
      <c r="J29" s="10"/>
      <c r="K29" s="10"/>
      <c r="L29" s="10"/>
      <c r="M29" s="10"/>
    </row>
    <row r="30" spans="2:28">
      <c r="B30" s="26"/>
      <c r="C30" s="18" t="s">
        <v>28</v>
      </c>
      <c r="D30" s="18"/>
      <c r="E30" s="42">
        <f t="shared" si="4"/>
        <v>43.7</v>
      </c>
      <c r="F30" s="27">
        <v>34.96</v>
      </c>
      <c r="G30" s="10"/>
      <c r="H30" s="10"/>
      <c r="I30" s="10"/>
      <c r="J30" s="10"/>
      <c r="K30" s="10"/>
      <c r="L30" s="10"/>
      <c r="M30" s="10"/>
    </row>
    <row r="31" spans="2:28">
      <c r="B31" s="23"/>
      <c r="C31" s="24" t="s">
        <v>29</v>
      </c>
      <c r="D31" s="24"/>
      <c r="E31" s="44">
        <f t="shared" si="4"/>
        <v>44.9</v>
      </c>
      <c r="F31" s="25">
        <v>35.89</v>
      </c>
      <c r="G31" s="10"/>
      <c r="H31" s="10"/>
      <c r="I31" s="10"/>
      <c r="J31" s="10"/>
      <c r="K31" s="10"/>
      <c r="L31" s="10"/>
      <c r="M31" s="10"/>
    </row>
    <row r="32" spans="2:28">
      <c r="B32" s="26"/>
      <c r="C32" s="18" t="s">
        <v>30</v>
      </c>
      <c r="D32" s="18"/>
      <c r="E32" s="42">
        <f t="shared" si="4"/>
        <v>46</v>
      </c>
      <c r="F32" s="27">
        <v>36.799999999999997</v>
      </c>
      <c r="G32" s="10"/>
      <c r="H32" s="10"/>
      <c r="I32" s="10"/>
      <c r="J32" s="10"/>
      <c r="K32" s="10"/>
      <c r="L32" s="10"/>
      <c r="M32" s="10"/>
    </row>
    <row r="33" spans="2:13">
      <c r="B33" s="23"/>
      <c r="C33" s="24" t="s">
        <v>31</v>
      </c>
      <c r="D33" s="24"/>
      <c r="E33" s="44">
        <f t="shared" si="4"/>
        <v>47.800000000000004</v>
      </c>
      <c r="F33" s="25">
        <v>38.18</v>
      </c>
      <c r="G33" s="10"/>
      <c r="H33" s="10"/>
      <c r="I33" s="10"/>
      <c r="J33" s="10"/>
      <c r="K33" s="10"/>
      <c r="L33" s="10"/>
      <c r="M33" s="10"/>
    </row>
    <row r="34" spans="2:13">
      <c r="B34" s="26"/>
      <c r="C34" s="18" t="s">
        <v>32</v>
      </c>
      <c r="D34" s="18"/>
      <c r="E34" s="42">
        <v>42.5</v>
      </c>
      <c r="F34" s="27">
        <v>39.880000000000003</v>
      </c>
      <c r="G34" s="10"/>
      <c r="H34" s="10"/>
      <c r="I34" s="10"/>
      <c r="J34" s="10"/>
      <c r="K34" s="10"/>
      <c r="L34" s="10"/>
      <c r="M34" s="10"/>
    </row>
    <row r="35" spans="2:13">
      <c r="B35" s="23"/>
      <c r="C35" s="24" t="s">
        <v>33</v>
      </c>
      <c r="D35" s="24"/>
      <c r="E35" s="44">
        <f t="shared" si="4"/>
        <v>47.3</v>
      </c>
      <c r="F35" s="25">
        <v>37.840000000000003</v>
      </c>
      <c r="G35" s="10"/>
      <c r="H35" s="10"/>
      <c r="I35" s="10"/>
      <c r="J35" s="10"/>
      <c r="K35" s="10"/>
      <c r="L35" s="10"/>
      <c r="M35" s="10"/>
    </row>
    <row r="36" spans="2:13">
      <c r="B36" s="26"/>
      <c r="C36" s="18" t="s">
        <v>34</v>
      </c>
      <c r="D36" s="18"/>
      <c r="E36" s="42">
        <f t="shared" si="4"/>
        <v>47.3</v>
      </c>
      <c r="F36" s="27">
        <v>37.840000000000003</v>
      </c>
      <c r="G36" s="10"/>
      <c r="H36" s="10"/>
      <c r="I36" s="10"/>
      <c r="J36" s="10"/>
      <c r="K36" s="10"/>
      <c r="L36" s="10"/>
      <c r="M36" s="10"/>
    </row>
    <row r="37" spans="2:13">
      <c r="B37" s="23"/>
      <c r="C37" s="24" t="s">
        <v>35</v>
      </c>
      <c r="D37" s="24"/>
      <c r="E37" s="44">
        <f t="shared" si="4"/>
        <v>47.8</v>
      </c>
      <c r="F37" s="25">
        <v>38.24</v>
      </c>
      <c r="G37" s="10"/>
      <c r="H37" s="10"/>
      <c r="I37" s="10"/>
      <c r="J37" s="10"/>
      <c r="K37" s="10"/>
      <c r="L37" s="10"/>
      <c r="M37" s="10"/>
    </row>
    <row r="38" spans="2:13">
      <c r="B38" s="26"/>
      <c r="C38" s="18" t="s">
        <v>36</v>
      </c>
      <c r="D38" s="18"/>
      <c r="E38" s="42">
        <f t="shared" si="4"/>
        <v>48.9</v>
      </c>
      <c r="F38" s="27">
        <v>39.1</v>
      </c>
      <c r="G38" s="10"/>
      <c r="H38" s="10"/>
      <c r="I38" s="10"/>
      <c r="J38" s="10"/>
      <c r="K38" s="10"/>
      <c r="L38" s="10"/>
      <c r="M38" s="10"/>
    </row>
    <row r="39" spans="2:13">
      <c r="B39" s="23"/>
      <c r="C39" s="24" t="s">
        <v>37</v>
      </c>
      <c r="D39" s="24"/>
      <c r="E39" s="44">
        <f t="shared" si="4"/>
        <v>47.9</v>
      </c>
      <c r="F39" s="25">
        <v>38.299999999999997</v>
      </c>
      <c r="G39" s="10"/>
      <c r="H39" s="10"/>
      <c r="I39" s="10"/>
      <c r="J39" s="10"/>
      <c r="K39" s="10"/>
      <c r="L39" s="10"/>
      <c r="M39" s="10"/>
    </row>
    <row r="40" spans="2:13">
      <c r="B40" s="26"/>
      <c r="C40" s="18" t="s">
        <v>38</v>
      </c>
      <c r="D40" s="18"/>
      <c r="E40" s="42">
        <f t="shared" si="4"/>
        <v>48.5</v>
      </c>
      <c r="F40" s="27">
        <v>38.76</v>
      </c>
      <c r="G40" s="10"/>
      <c r="H40" s="10"/>
      <c r="I40" s="10"/>
      <c r="J40" s="10"/>
      <c r="K40" s="10"/>
      <c r="L40" s="10"/>
      <c r="M40" s="10"/>
    </row>
    <row r="41" spans="2:13">
      <c r="B41" s="23"/>
      <c r="C41" s="24" t="s">
        <v>39</v>
      </c>
      <c r="D41" s="24"/>
      <c r="E41" s="44">
        <f t="shared" si="4"/>
        <v>48.9</v>
      </c>
      <c r="F41" s="25">
        <v>39.1</v>
      </c>
      <c r="G41" s="10"/>
      <c r="H41" s="10"/>
      <c r="I41" s="10"/>
      <c r="J41" s="10"/>
      <c r="K41" s="10"/>
      <c r="L41" s="10"/>
      <c r="M41" s="10"/>
    </row>
    <row r="42" spans="2:13">
      <c r="B42" s="26"/>
      <c r="C42" s="18" t="s">
        <v>40</v>
      </c>
      <c r="D42" s="18"/>
      <c r="E42" s="42">
        <f t="shared" si="4"/>
        <v>50.4</v>
      </c>
      <c r="F42" s="27">
        <v>40.25</v>
      </c>
      <c r="G42" s="10"/>
      <c r="H42" s="10"/>
      <c r="I42" s="10"/>
      <c r="J42" s="10"/>
      <c r="K42" s="10"/>
      <c r="L42" s="10"/>
      <c r="M42" s="10"/>
    </row>
    <row r="43" spans="2:13">
      <c r="B43" s="23"/>
      <c r="C43" s="24" t="s">
        <v>41</v>
      </c>
      <c r="D43" s="24"/>
      <c r="E43" s="44">
        <f t="shared" si="4"/>
        <v>49.2</v>
      </c>
      <c r="F43" s="25">
        <v>39.33</v>
      </c>
      <c r="G43" s="10"/>
      <c r="H43" s="10"/>
      <c r="I43" s="10"/>
      <c r="J43" s="10"/>
      <c r="K43" s="10"/>
      <c r="L43" s="10"/>
      <c r="M43" s="10"/>
    </row>
    <row r="44" spans="2:13">
      <c r="B44" s="26"/>
      <c r="C44" s="18" t="s">
        <v>42</v>
      </c>
      <c r="D44" s="18"/>
      <c r="E44" s="42">
        <f t="shared" si="4"/>
        <v>50.4</v>
      </c>
      <c r="F44" s="27">
        <v>40.25</v>
      </c>
      <c r="G44" s="10"/>
      <c r="H44" s="10"/>
      <c r="I44" s="10"/>
      <c r="J44" s="10"/>
      <c r="K44" s="10"/>
      <c r="L44" s="10"/>
      <c r="M44" s="10"/>
    </row>
    <row r="45" spans="2:13">
      <c r="B45" s="23"/>
      <c r="C45" s="24" t="s">
        <v>43</v>
      </c>
      <c r="D45" s="24"/>
      <c r="E45" s="44">
        <f t="shared" si="4"/>
        <v>51.5</v>
      </c>
      <c r="F45" s="25">
        <v>41.17</v>
      </c>
      <c r="G45" s="10"/>
      <c r="H45" s="10"/>
      <c r="I45" s="10"/>
      <c r="J45" s="10"/>
      <c r="K45" s="10"/>
      <c r="L45" s="10"/>
      <c r="M45" s="10"/>
    </row>
    <row r="46" spans="2:13">
      <c r="B46" s="26"/>
      <c r="C46" s="18" t="s">
        <v>44</v>
      </c>
      <c r="D46" s="18"/>
      <c r="E46" s="42">
        <f t="shared" si="4"/>
        <v>52.800000000000004</v>
      </c>
      <c r="F46" s="27">
        <v>42.21</v>
      </c>
      <c r="G46" s="10"/>
      <c r="H46" s="10"/>
      <c r="I46" s="10"/>
      <c r="J46" s="10"/>
      <c r="K46" s="10"/>
      <c r="L46" s="10"/>
      <c r="M46" s="10"/>
    </row>
    <row r="47" spans="2:13">
      <c r="B47" s="23"/>
      <c r="C47" s="24" t="s">
        <v>45</v>
      </c>
      <c r="D47" s="24"/>
      <c r="E47" s="44">
        <f t="shared" si="4"/>
        <v>50.4</v>
      </c>
      <c r="F47" s="25">
        <v>40.25</v>
      </c>
      <c r="G47" s="10"/>
      <c r="H47" s="10"/>
      <c r="I47" s="10"/>
      <c r="J47" s="10"/>
      <c r="K47" s="10"/>
      <c r="L47" s="10"/>
      <c r="M47" s="10"/>
    </row>
    <row r="48" spans="2:13">
      <c r="B48" s="26"/>
      <c r="C48" s="18" t="s">
        <v>46</v>
      </c>
      <c r="D48" s="18"/>
      <c r="E48" s="42">
        <f t="shared" si="4"/>
        <v>51.5</v>
      </c>
      <c r="F48" s="27">
        <v>41.17</v>
      </c>
      <c r="G48" s="10"/>
      <c r="H48" s="10"/>
      <c r="I48" s="10"/>
      <c r="J48" s="10"/>
      <c r="K48" s="10"/>
      <c r="L48" s="10"/>
      <c r="M48" s="10"/>
    </row>
    <row r="49" spans="2:13">
      <c r="B49" s="23"/>
      <c r="C49" s="24" t="s">
        <v>47</v>
      </c>
      <c r="D49" s="24"/>
      <c r="E49" s="44">
        <f t="shared" si="4"/>
        <v>52.800000000000004</v>
      </c>
      <c r="F49" s="25">
        <v>42.21</v>
      </c>
      <c r="G49" s="10"/>
      <c r="H49" s="10"/>
      <c r="I49" s="10"/>
      <c r="J49" s="10"/>
      <c r="K49" s="10"/>
      <c r="L49" s="10"/>
      <c r="M49" s="10"/>
    </row>
    <row r="50" spans="2:13">
      <c r="B50" s="26"/>
      <c r="C50" s="18" t="s">
        <v>48</v>
      </c>
      <c r="D50" s="18"/>
      <c r="E50" s="42">
        <f t="shared" si="4"/>
        <v>53.800000000000004</v>
      </c>
      <c r="F50" s="27">
        <v>43.01</v>
      </c>
      <c r="G50" s="10"/>
      <c r="H50" s="10"/>
      <c r="I50" s="10"/>
      <c r="J50" s="10"/>
      <c r="K50" s="10"/>
      <c r="L50" s="10"/>
      <c r="M50" s="10"/>
    </row>
    <row r="51" spans="2:13">
      <c r="B51" s="23"/>
      <c r="C51" s="24" t="s">
        <v>49</v>
      </c>
      <c r="D51" s="24"/>
      <c r="E51" s="44">
        <f t="shared" si="4"/>
        <v>38.9</v>
      </c>
      <c r="F51" s="25">
        <v>31.05</v>
      </c>
      <c r="G51" s="10"/>
      <c r="H51" s="10"/>
      <c r="I51" s="10"/>
      <c r="J51" s="10"/>
      <c r="K51" s="10"/>
      <c r="L51" s="10"/>
      <c r="M51" s="10"/>
    </row>
    <row r="52" spans="2:13">
      <c r="B52" s="26"/>
      <c r="C52" s="18" t="s">
        <v>50</v>
      </c>
      <c r="D52" s="18"/>
      <c r="E52" s="42">
        <f t="shared" si="4"/>
        <v>16.3</v>
      </c>
      <c r="F52" s="27">
        <v>13</v>
      </c>
      <c r="G52" s="10"/>
      <c r="H52" s="10"/>
      <c r="I52" s="10"/>
      <c r="J52" s="10"/>
      <c r="K52" s="10"/>
      <c r="L52" s="10"/>
      <c r="M52" s="10"/>
    </row>
    <row r="53" spans="2:13">
      <c r="B53" s="23"/>
      <c r="C53" s="24" t="s">
        <v>51</v>
      </c>
      <c r="D53" s="24"/>
      <c r="E53" s="44">
        <f t="shared" si="4"/>
        <v>16.600000000000001</v>
      </c>
      <c r="F53" s="25">
        <v>13.25</v>
      </c>
      <c r="G53" s="10"/>
      <c r="H53" s="10"/>
      <c r="I53" s="10"/>
      <c r="J53" s="10"/>
      <c r="K53" s="10"/>
      <c r="L53" s="10"/>
      <c r="M53" s="10"/>
    </row>
    <row r="54" spans="2:13">
      <c r="B54" s="26"/>
      <c r="C54" s="18" t="s">
        <v>52</v>
      </c>
      <c r="D54" s="18"/>
      <c r="E54" s="42">
        <f t="shared" si="4"/>
        <v>16.900000000000002</v>
      </c>
      <c r="F54" s="27">
        <v>13.5</v>
      </c>
      <c r="G54" s="10"/>
      <c r="H54" s="10"/>
      <c r="I54" s="10"/>
      <c r="J54" s="10"/>
      <c r="K54" s="10"/>
      <c r="L54" s="10"/>
      <c r="M54" s="10"/>
    </row>
    <row r="55" spans="2:13">
      <c r="B55" s="23"/>
      <c r="C55" s="24" t="s">
        <v>53</v>
      </c>
      <c r="D55" s="24"/>
      <c r="E55" s="44">
        <f t="shared" si="4"/>
        <v>17.200000000000003</v>
      </c>
      <c r="F55" s="25">
        <v>13.7</v>
      </c>
      <c r="G55" s="10"/>
      <c r="H55" s="10"/>
      <c r="I55" s="10"/>
      <c r="J55" s="10"/>
      <c r="K55" s="10"/>
      <c r="L55" s="10"/>
      <c r="M55" s="10"/>
    </row>
    <row r="56" spans="2:13">
      <c r="B56" s="26"/>
      <c r="C56" s="18" t="s">
        <v>54</v>
      </c>
      <c r="D56" s="18"/>
      <c r="E56" s="42">
        <f t="shared" si="4"/>
        <v>45</v>
      </c>
      <c r="F56" s="27">
        <v>36</v>
      </c>
      <c r="G56" s="10"/>
      <c r="H56" s="10"/>
      <c r="I56" s="10"/>
      <c r="J56" s="10"/>
      <c r="K56" s="10"/>
      <c r="L56" s="10"/>
      <c r="M56" s="10"/>
    </row>
    <row r="57" spans="2:13">
      <c r="B57" s="23"/>
      <c r="C57" s="24" t="s">
        <v>55</v>
      </c>
      <c r="D57" s="24"/>
      <c r="E57" s="44">
        <f t="shared" si="4"/>
        <v>5.6999999999999993</v>
      </c>
      <c r="F57" s="25">
        <v>4.5</v>
      </c>
      <c r="G57" s="10"/>
      <c r="H57" s="10"/>
      <c r="I57" s="10"/>
      <c r="J57" s="10"/>
      <c r="K57" s="10"/>
      <c r="L57" s="10"/>
      <c r="M57" s="10"/>
    </row>
    <row r="58" spans="2:13">
      <c r="B58" s="26"/>
      <c r="C58" s="18" t="s">
        <v>56</v>
      </c>
      <c r="D58" s="18"/>
      <c r="E58" s="42">
        <f t="shared" si="4"/>
        <v>19.200000000000003</v>
      </c>
      <c r="F58" s="27">
        <v>15.3</v>
      </c>
      <c r="G58" s="10"/>
      <c r="H58" s="10"/>
      <c r="I58" s="10"/>
      <c r="J58" s="10"/>
      <c r="K58" s="10"/>
      <c r="L58" s="10"/>
      <c r="M58" s="10"/>
    </row>
    <row r="59" spans="2:13">
      <c r="B59" s="23"/>
      <c r="C59" s="24" t="s">
        <v>57</v>
      </c>
      <c r="D59" s="24"/>
      <c r="E59" s="44">
        <f t="shared" si="4"/>
        <v>25</v>
      </c>
      <c r="F59" s="25">
        <v>20</v>
      </c>
      <c r="G59" s="10"/>
      <c r="H59" s="10"/>
      <c r="I59" s="10"/>
      <c r="J59" s="10"/>
      <c r="K59" s="10"/>
      <c r="L59" s="10"/>
      <c r="M59" s="10"/>
    </row>
    <row r="60" spans="2:13">
      <c r="B60" s="26"/>
      <c r="C60" s="18" t="s">
        <v>58</v>
      </c>
      <c r="D60" s="18"/>
      <c r="E60" s="42">
        <f t="shared" si="4"/>
        <v>39</v>
      </c>
      <c r="F60" s="27">
        <v>31.2</v>
      </c>
      <c r="G60" s="10"/>
      <c r="H60" s="10"/>
      <c r="I60" s="10"/>
      <c r="J60" s="10"/>
      <c r="K60" s="10"/>
      <c r="L60" s="10"/>
      <c r="M60" s="10"/>
    </row>
    <row r="61" spans="2:13">
      <c r="B61" s="23"/>
      <c r="C61" s="24" t="s">
        <v>59</v>
      </c>
      <c r="D61" s="24"/>
      <c r="E61" s="44">
        <f t="shared" si="4"/>
        <v>29</v>
      </c>
      <c r="F61" s="25">
        <v>23.15</v>
      </c>
      <c r="G61" s="10"/>
      <c r="H61" s="10"/>
      <c r="I61" s="10"/>
      <c r="J61" s="10"/>
      <c r="K61" s="10"/>
      <c r="L61" s="10"/>
      <c r="M61" s="10"/>
    </row>
    <row r="62" spans="2:13">
      <c r="B62" s="26"/>
      <c r="C62" s="18" t="s">
        <v>60</v>
      </c>
      <c r="D62" s="18"/>
      <c r="E62" s="42">
        <f t="shared" si="4"/>
        <v>28.200000000000003</v>
      </c>
      <c r="F62" s="27">
        <v>22.5</v>
      </c>
      <c r="G62" s="10"/>
      <c r="H62" s="10"/>
      <c r="I62" s="10"/>
      <c r="J62" s="10"/>
      <c r="K62" s="10"/>
      <c r="L62" s="10"/>
      <c r="M62" s="10"/>
    </row>
    <row r="63" spans="2:13">
      <c r="B63" s="110"/>
      <c r="C63" s="111"/>
      <c r="D63" s="111"/>
      <c r="E63" s="111"/>
      <c r="F63" s="112"/>
      <c r="G63" s="10"/>
      <c r="H63" s="10"/>
      <c r="I63" s="10"/>
      <c r="J63" s="10"/>
      <c r="K63" s="10"/>
      <c r="L63" s="10"/>
      <c r="M63" s="10"/>
    </row>
    <row r="64" spans="2:13">
      <c r="B64" s="5" t="s">
        <v>61</v>
      </c>
      <c r="C64" s="18"/>
      <c r="D64" s="18"/>
      <c r="E64" s="103" t="s">
        <v>62</v>
      </c>
      <c r="F64" s="113"/>
      <c r="G64" s="30"/>
      <c r="H64" s="30"/>
      <c r="I64" s="30"/>
      <c r="J64" s="30"/>
      <c r="K64" s="30"/>
      <c r="L64" s="30"/>
      <c r="M64" s="10"/>
    </row>
    <row r="65" spans="2:13">
      <c r="B65" s="5"/>
      <c r="C65" s="18"/>
      <c r="D65" s="18"/>
      <c r="E65" s="31" t="s">
        <v>7</v>
      </c>
      <c r="F65" s="28" t="s">
        <v>63</v>
      </c>
      <c r="G65" s="28"/>
      <c r="H65" s="28" t="s">
        <v>64</v>
      </c>
      <c r="I65" s="28"/>
      <c r="J65" s="28" t="s">
        <v>3</v>
      </c>
      <c r="K65" s="28"/>
      <c r="L65" s="28" t="s">
        <v>65</v>
      </c>
      <c r="M65" s="10"/>
    </row>
    <row r="66" spans="2:13">
      <c r="B66" s="32"/>
      <c r="C66" s="24" t="s">
        <v>66</v>
      </c>
      <c r="D66" s="24"/>
      <c r="E66" s="44">
        <f t="shared" ref="E66:E67" si="5">ROUNDUP(F66*1.2,1)</f>
        <v>28.1</v>
      </c>
      <c r="F66" s="25">
        <f t="shared" ref="F66:F67" si="6">ROUNDUP(H66*1.05,1)</f>
        <v>23.400000000000002</v>
      </c>
      <c r="G66" s="25"/>
      <c r="H66" s="33">
        <f t="shared" ref="H66:H67" si="7">ROUNDUP(J66*1.05,1)</f>
        <v>22.200000000000003</v>
      </c>
      <c r="I66" s="25"/>
      <c r="J66" s="25">
        <f>ROUNDUP(L66*1.05,1)</f>
        <v>21.1</v>
      </c>
      <c r="K66" s="25"/>
      <c r="L66" s="25">
        <f>[1]Sheet1!$Z$289</f>
        <v>20.086617032258061</v>
      </c>
      <c r="M66" s="10"/>
    </row>
    <row r="67" spans="2:13">
      <c r="B67" s="5"/>
      <c r="C67" s="18" t="s">
        <v>67</v>
      </c>
      <c r="D67" s="18"/>
      <c r="E67" s="42">
        <f t="shared" si="5"/>
        <v>31.8</v>
      </c>
      <c r="F67" s="27">
        <f t="shared" si="6"/>
        <v>26.5</v>
      </c>
      <c r="G67" s="27"/>
      <c r="H67" s="27">
        <f t="shared" si="7"/>
        <v>25.2</v>
      </c>
      <c r="I67" s="27"/>
      <c r="J67" s="27">
        <f t="shared" ref="J67:J68" si="8">ROUNDUP(L67*1.05,1)</f>
        <v>24</v>
      </c>
      <c r="K67" s="27"/>
      <c r="L67" s="27">
        <f>[1]Sheet1!$AA$295</f>
        <v>22.787067333333336</v>
      </c>
      <c r="M67" s="10"/>
    </row>
    <row r="68" spans="2:13">
      <c r="B68" s="23"/>
      <c r="C68" s="24" t="s">
        <v>68</v>
      </c>
      <c r="D68" s="24"/>
      <c r="E68" s="44">
        <f>ROUNDUP(F68*1.2,1)</f>
        <v>41.7</v>
      </c>
      <c r="F68" s="25">
        <f>ROUNDUP(H68*1.05,1)</f>
        <v>34.700000000000003</v>
      </c>
      <c r="G68" s="25"/>
      <c r="H68" s="25">
        <f>ROUNDUP(J68*1.05,1)</f>
        <v>33</v>
      </c>
      <c r="I68" s="25"/>
      <c r="J68" s="25">
        <f t="shared" si="8"/>
        <v>31.400000000000002</v>
      </c>
      <c r="K68" s="25"/>
      <c r="L68" s="25">
        <f>[1]Sheet1!$AD$301</f>
        <v>29.852387678160923</v>
      </c>
      <c r="M68" s="10"/>
    </row>
    <row r="69" spans="2:13">
      <c r="B69" s="26"/>
      <c r="C69" s="18"/>
      <c r="D69" s="18"/>
      <c r="E69" s="96"/>
      <c r="F69" s="35"/>
      <c r="G69" s="27"/>
      <c r="H69" s="27"/>
      <c r="I69" s="27"/>
      <c r="J69" s="27"/>
      <c r="K69" s="27"/>
      <c r="L69" s="27"/>
      <c r="M69" s="10"/>
    </row>
    <row r="70" spans="2:13">
      <c r="B70" s="26"/>
      <c r="C70" s="18"/>
      <c r="D70" s="18"/>
      <c r="E70" s="103" t="s">
        <v>69</v>
      </c>
      <c r="F70" s="103"/>
      <c r="G70" s="6"/>
      <c r="H70" s="6"/>
      <c r="I70" s="6"/>
      <c r="J70" s="6"/>
      <c r="K70" s="6"/>
      <c r="L70" s="6"/>
      <c r="M70" s="10"/>
    </row>
    <row r="71" spans="2:13">
      <c r="B71" s="5" t="s">
        <v>70</v>
      </c>
      <c r="C71" s="18"/>
      <c r="D71" s="18"/>
      <c r="E71" s="31" t="s">
        <v>7</v>
      </c>
      <c r="F71" s="28" t="s">
        <v>63</v>
      </c>
      <c r="G71" s="28"/>
      <c r="H71" s="28" t="s">
        <v>64</v>
      </c>
      <c r="I71" s="28"/>
      <c r="J71" s="28" t="s">
        <v>3</v>
      </c>
      <c r="K71" s="28"/>
      <c r="L71" s="28" t="s">
        <v>65</v>
      </c>
      <c r="M71" s="10"/>
    </row>
    <row r="72" spans="2:13">
      <c r="B72" s="23"/>
      <c r="C72" s="24" t="s">
        <v>71</v>
      </c>
      <c r="D72" s="24"/>
      <c r="E72" s="44">
        <f t="shared" ref="E72:E80" si="9">ROUNDUP(F72*1.25,1)</f>
        <v>84.3</v>
      </c>
      <c r="F72" s="25">
        <f t="shared" ref="F72:F80" si="10">ROUNDUP(H72*1.079,1)</f>
        <v>67.399999999999991</v>
      </c>
      <c r="G72" s="25"/>
      <c r="H72" s="25">
        <f t="shared" ref="H72:H80" si="11">ROUNDUP(J72*1.06,1)</f>
        <v>62.4</v>
      </c>
      <c r="I72" s="25"/>
      <c r="J72" s="25">
        <f t="shared" ref="J72:J80" si="12">ROUNDUP(L72*1.05,1)</f>
        <v>58.800000000000004</v>
      </c>
      <c r="K72" s="25"/>
      <c r="L72" s="25">
        <f>[1]Sheet1!$AB$343</f>
        <v>55.936297846153842</v>
      </c>
      <c r="M72" s="10"/>
    </row>
    <row r="73" spans="2:13">
      <c r="B73" s="26"/>
      <c r="C73" s="18" t="s">
        <v>72</v>
      </c>
      <c r="D73" s="18"/>
      <c r="E73" s="42">
        <f t="shared" si="9"/>
        <v>89.899999999999991</v>
      </c>
      <c r="F73" s="27">
        <f t="shared" si="10"/>
        <v>71.899999999999991</v>
      </c>
      <c r="G73" s="27"/>
      <c r="H73" s="27">
        <f t="shared" si="11"/>
        <v>66.599999999999994</v>
      </c>
      <c r="I73" s="27"/>
      <c r="J73" s="27">
        <f t="shared" si="12"/>
        <v>62.800000000000004</v>
      </c>
      <c r="K73" s="27"/>
      <c r="L73" s="27">
        <f>[1]Sheet1!$AB$361</f>
        <v>59.725064000000003</v>
      </c>
      <c r="M73" s="10"/>
    </row>
    <row r="74" spans="2:13">
      <c r="B74" s="23"/>
      <c r="C74" s="24" t="s">
        <v>73</v>
      </c>
      <c r="D74" s="24"/>
      <c r="E74" s="44">
        <f t="shared" si="9"/>
        <v>92.5</v>
      </c>
      <c r="F74" s="25">
        <f t="shared" si="10"/>
        <v>74</v>
      </c>
      <c r="G74" s="25"/>
      <c r="H74" s="25">
        <f t="shared" si="11"/>
        <v>68.5</v>
      </c>
      <c r="I74" s="25"/>
      <c r="J74" s="25">
        <f t="shared" si="12"/>
        <v>64.599999999999994</v>
      </c>
      <c r="K74" s="25"/>
      <c r="L74" s="25">
        <f>[1]Sheet1!$AB$367</f>
        <v>61.491024000000003</v>
      </c>
      <c r="M74" s="10"/>
    </row>
    <row r="75" spans="2:13">
      <c r="B75" s="26"/>
      <c r="C75" s="18" t="s">
        <v>74</v>
      </c>
      <c r="D75" s="18"/>
      <c r="E75" s="42">
        <f t="shared" si="9"/>
        <v>45.800000000000004</v>
      </c>
      <c r="F75" s="27">
        <f t="shared" si="10"/>
        <v>36.6</v>
      </c>
      <c r="G75" s="27"/>
      <c r="H75" s="27">
        <f t="shared" si="11"/>
        <v>33.9</v>
      </c>
      <c r="I75" s="27"/>
      <c r="J75" s="27">
        <f t="shared" si="12"/>
        <v>31.900000000000002</v>
      </c>
      <c r="K75" s="18"/>
      <c r="L75" s="27">
        <f>[1]Sheet1!$Y$319</f>
        <v>30.297343999999999</v>
      </c>
      <c r="M75" s="10"/>
    </row>
    <row r="76" spans="2:13">
      <c r="B76" s="23"/>
      <c r="C76" s="24" t="s">
        <v>75</v>
      </c>
      <c r="D76" s="24"/>
      <c r="E76" s="44">
        <f t="shared" si="9"/>
        <v>49.9</v>
      </c>
      <c r="F76" s="25">
        <f t="shared" si="10"/>
        <v>39.9</v>
      </c>
      <c r="G76" s="25"/>
      <c r="H76" s="25">
        <f t="shared" si="11"/>
        <v>36.9</v>
      </c>
      <c r="I76" s="25"/>
      <c r="J76" s="25">
        <f t="shared" si="12"/>
        <v>34.800000000000004</v>
      </c>
      <c r="K76" s="24"/>
      <c r="L76" s="25">
        <f>[1]Sheet1!$Z$325</f>
        <v>33.051648</v>
      </c>
      <c r="M76" s="10"/>
    </row>
    <row r="77" spans="2:13">
      <c r="B77" s="26"/>
      <c r="C77" s="18" t="s">
        <v>76</v>
      </c>
      <c r="D77" s="18"/>
      <c r="E77" s="42">
        <f t="shared" si="9"/>
        <v>50.4</v>
      </c>
      <c r="F77" s="27">
        <f t="shared" si="10"/>
        <v>40.300000000000004</v>
      </c>
      <c r="G77" s="27"/>
      <c r="H77" s="27">
        <f t="shared" si="11"/>
        <v>37.300000000000004</v>
      </c>
      <c r="I77" s="27"/>
      <c r="J77" s="27">
        <f t="shared" si="12"/>
        <v>35.1</v>
      </c>
      <c r="K77" s="18"/>
      <c r="L77" s="27">
        <f>[1]Sheet1!$Z$337</f>
        <v>33.382368</v>
      </c>
      <c r="M77" s="10"/>
    </row>
    <row r="78" spans="2:13">
      <c r="B78" s="23"/>
      <c r="C78" s="24" t="s">
        <v>77</v>
      </c>
      <c r="D78" s="24"/>
      <c r="E78" s="44">
        <f t="shared" si="9"/>
        <v>6.5</v>
      </c>
      <c r="F78" s="25">
        <f t="shared" si="10"/>
        <v>5.1999999999999993</v>
      </c>
      <c r="G78" s="24"/>
      <c r="H78" s="25">
        <f t="shared" si="11"/>
        <v>4.8</v>
      </c>
      <c r="I78" s="24"/>
      <c r="J78" s="25">
        <f t="shared" si="12"/>
        <v>4.5</v>
      </c>
      <c r="K78" s="24"/>
      <c r="L78" s="25">
        <v>4.22</v>
      </c>
      <c r="M78" s="10"/>
    </row>
    <row r="79" spans="2:13">
      <c r="B79" s="26"/>
      <c r="C79" s="18" t="s">
        <v>78</v>
      </c>
      <c r="D79" s="4"/>
      <c r="E79" s="42">
        <f t="shared" si="9"/>
        <v>30.200000000000003</v>
      </c>
      <c r="F79" s="27">
        <f t="shared" si="10"/>
        <v>24.1</v>
      </c>
      <c r="G79" s="27"/>
      <c r="H79" s="27">
        <f t="shared" si="11"/>
        <v>22.3</v>
      </c>
      <c r="I79" s="27"/>
      <c r="J79" s="27">
        <f t="shared" si="12"/>
        <v>21</v>
      </c>
      <c r="K79" s="27"/>
      <c r="L79" s="27">
        <v>20</v>
      </c>
      <c r="M79" s="10"/>
    </row>
    <row r="80" spans="2:13">
      <c r="B80" s="23"/>
      <c r="C80" s="24" t="s">
        <v>79</v>
      </c>
      <c r="D80" s="36"/>
      <c r="E80" s="44">
        <f t="shared" si="9"/>
        <v>23.400000000000002</v>
      </c>
      <c r="F80" s="25">
        <f t="shared" si="10"/>
        <v>18.700000000000003</v>
      </c>
      <c r="G80" s="25"/>
      <c r="H80" s="25">
        <f t="shared" si="11"/>
        <v>17.3</v>
      </c>
      <c r="I80" s="25"/>
      <c r="J80" s="25">
        <f t="shared" si="12"/>
        <v>16.3</v>
      </c>
      <c r="K80" s="25"/>
      <c r="L80" s="25">
        <v>15.5</v>
      </c>
      <c r="M80" s="10"/>
    </row>
    <row r="81" spans="2:19">
      <c r="B81" s="26"/>
      <c r="C81" s="18"/>
      <c r="D81" s="18"/>
      <c r="E81" s="42"/>
      <c r="F81" s="27"/>
      <c r="G81" s="27"/>
      <c r="H81" s="27"/>
      <c r="I81" s="27"/>
      <c r="J81" s="27"/>
      <c r="K81" s="27"/>
      <c r="L81" s="27"/>
      <c r="M81" s="10"/>
    </row>
    <row r="82" spans="2:19">
      <c r="B82" s="5" t="s">
        <v>80</v>
      </c>
      <c r="C82" s="18"/>
      <c r="D82" s="18"/>
      <c r="E82" s="90" t="s">
        <v>269</v>
      </c>
      <c r="F82" s="37"/>
      <c r="G82" s="28"/>
      <c r="H82" s="28"/>
      <c r="I82" s="28"/>
      <c r="J82" s="28"/>
      <c r="K82" s="28"/>
      <c r="L82" s="28"/>
      <c r="M82" s="10"/>
    </row>
    <row r="83" spans="2:19">
      <c r="B83" s="5"/>
      <c r="C83" s="18"/>
      <c r="D83" s="18"/>
      <c r="E83" s="31" t="s">
        <v>7</v>
      </c>
      <c r="F83" s="28" t="s">
        <v>63</v>
      </c>
      <c r="G83" s="28"/>
      <c r="H83" s="28" t="s">
        <v>64</v>
      </c>
      <c r="I83" s="28"/>
      <c r="J83" s="28" t="s">
        <v>3</v>
      </c>
      <c r="K83" s="28"/>
      <c r="L83" s="28" t="s">
        <v>65</v>
      </c>
      <c r="M83" s="10"/>
    </row>
    <row r="84" spans="2:19">
      <c r="B84" s="23"/>
      <c r="C84" s="24" t="s">
        <v>81</v>
      </c>
      <c r="D84" s="24"/>
      <c r="E84" s="44">
        <f>ROUNDUP(F84*1.2,1)</f>
        <v>51.4</v>
      </c>
      <c r="F84" s="25">
        <f>ROUNDUP(H84*1.05,1)</f>
        <v>42.800000000000004</v>
      </c>
      <c r="G84" s="25"/>
      <c r="H84" s="25">
        <f>ROUNDUP(J84*1.05,1)</f>
        <v>40.700000000000003</v>
      </c>
      <c r="I84" s="25"/>
      <c r="J84" s="25">
        <f t="shared" ref="J84:J86" si="13">ROUNDUP(L84*1.05,1)</f>
        <v>38.700000000000003</v>
      </c>
      <c r="K84" s="25"/>
      <c r="L84" s="25">
        <f>[1]Sheet1!$AE$403</f>
        <v>36.813906000000003</v>
      </c>
      <c r="M84" s="10"/>
    </row>
    <row r="85" spans="2:19">
      <c r="B85" s="26"/>
      <c r="C85" s="18" t="s">
        <v>82</v>
      </c>
      <c r="D85" s="18"/>
      <c r="E85" s="42">
        <f t="shared" ref="E85:E86" si="14">ROUNDUP(F85*1.2,1)</f>
        <v>57</v>
      </c>
      <c r="F85" s="27">
        <f t="shared" ref="F85:F86" si="15">ROUNDUP(H85*1.05,1)</f>
        <v>47.5</v>
      </c>
      <c r="G85" s="27"/>
      <c r="H85" s="27">
        <f t="shared" ref="H85:H86" si="16">ROUNDUP(J85*1.05,1)</f>
        <v>45.2</v>
      </c>
      <c r="I85" s="27"/>
      <c r="J85" s="27">
        <f t="shared" si="13"/>
        <v>43</v>
      </c>
      <c r="K85" s="27"/>
      <c r="L85" s="27">
        <f>[1]Sheet1!$AE$409</f>
        <v>40.906870410256403</v>
      </c>
      <c r="M85" s="10"/>
    </row>
    <row r="86" spans="2:19">
      <c r="B86" s="23"/>
      <c r="C86" s="24" t="s">
        <v>83</v>
      </c>
      <c r="D86" s="24"/>
      <c r="E86" s="44">
        <f t="shared" si="14"/>
        <v>58.7</v>
      </c>
      <c r="F86" s="25">
        <f t="shared" si="15"/>
        <v>48.9</v>
      </c>
      <c r="G86" s="25"/>
      <c r="H86" s="25">
        <f t="shared" si="16"/>
        <v>46.5</v>
      </c>
      <c r="I86" s="25"/>
      <c r="J86" s="25">
        <f t="shared" si="13"/>
        <v>44.2</v>
      </c>
      <c r="K86" s="25"/>
      <c r="L86" s="25">
        <f>[1]Sheet1!$AE$415</f>
        <v>42.060587999999996</v>
      </c>
      <c r="M86" s="10"/>
    </row>
    <row r="87" spans="2:19">
      <c r="B87" s="26"/>
      <c r="C87" s="18"/>
      <c r="D87" s="18"/>
      <c r="E87" s="96"/>
      <c r="F87" s="35"/>
      <c r="G87" s="27"/>
      <c r="H87" s="27"/>
      <c r="I87" s="27"/>
      <c r="J87" s="27"/>
      <c r="K87" s="27"/>
      <c r="L87" s="27"/>
      <c r="M87" s="10"/>
    </row>
    <row r="88" spans="2:19">
      <c r="B88" s="5" t="s">
        <v>84</v>
      </c>
      <c r="C88" s="18"/>
      <c r="D88" s="18"/>
      <c r="E88" s="105" t="s">
        <v>85</v>
      </c>
      <c r="F88" s="114"/>
      <c r="G88" s="28"/>
      <c r="H88" s="28"/>
      <c r="I88" s="28"/>
      <c r="J88" s="28"/>
      <c r="K88" s="28"/>
      <c r="L88" s="28"/>
      <c r="M88" s="10"/>
    </row>
    <row r="89" spans="2:19">
      <c r="B89" s="5"/>
      <c r="C89" s="18"/>
      <c r="D89" s="18"/>
      <c r="E89" s="31" t="s">
        <v>7</v>
      </c>
      <c r="F89" s="28" t="s">
        <v>63</v>
      </c>
      <c r="G89" s="28"/>
      <c r="H89" s="28" t="s">
        <v>64</v>
      </c>
      <c r="I89" s="28"/>
      <c r="J89" s="28" t="s">
        <v>3</v>
      </c>
      <c r="K89" s="28"/>
      <c r="L89" s="28" t="s">
        <v>65</v>
      </c>
      <c r="M89" s="10"/>
    </row>
    <row r="90" spans="2:19">
      <c r="B90" s="23"/>
      <c r="C90" s="24" t="s">
        <v>86</v>
      </c>
      <c r="D90" s="24"/>
      <c r="E90" s="44">
        <f>ROUNDUP(F90*1.25,1)</f>
        <v>46</v>
      </c>
      <c r="F90" s="25">
        <f>ROUNDUP(H90*1.079,1)</f>
        <v>36.800000000000004</v>
      </c>
      <c r="G90" s="25"/>
      <c r="H90" s="25">
        <f>ROUNDUP(J90*1.06,1)</f>
        <v>34.1</v>
      </c>
      <c r="I90" s="25"/>
      <c r="J90" s="25">
        <f>ROUNDUP(L90*1.05,1)</f>
        <v>32.1</v>
      </c>
      <c r="K90" s="25"/>
      <c r="L90" s="25">
        <f>[1]Sheet1!$AG$379</f>
        <v>30.478299249999999</v>
      </c>
      <c r="M90" s="10"/>
    </row>
    <row r="91" spans="2:19">
      <c r="B91" s="26"/>
      <c r="C91" s="18" t="s">
        <v>87</v>
      </c>
      <c r="D91" s="18"/>
      <c r="E91" s="42">
        <f>ROUNDUP(F91*1.25,1)</f>
        <v>58.5</v>
      </c>
      <c r="F91" s="27">
        <f>ROUNDUP(H91*1.079,1)</f>
        <v>46.800000000000004</v>
      </c>
      <c r="G91" s="27"/>
      <c r="H91" s="27">
        <f>ROUNDUP(J91*1.06,1)</f>
        <v>43.300000000000004</v>
      </c>
      <c r="I91" s="27"/>
      <c r="J91" s="27">
        <f>ROUNDUP(L91*1.05,1)</f>
        <v>40.800000000000004</v>
      </c>
      <c r="K91" s="27"/>
      <c r="L91" s="27">
        <f>[1]Sheet1!$AJ$385</f>
        <v>38.76408958333333</v>
      </c>
      <c r="M91" s="10"/>
    </row>
    <row r="92" spans="2:19">
      <c r="B92" s="23"/>
      <c r="C92" s="24" t="s">
        <v>88</v>
      </c>
      <c r="D92" s="24"/>
      <c r="E92" s="44">
        <f>ROUNDUP(F92*1.25,1)</f>
        <v>68.699999999999989</v>
      </c>
      <c r="F92" s="25">
        <f>ROUNDUP(H92*1.079,1)</f>
        <v>54.9</v>
      </c>
      <c r="G92" s="25"/>
      <c r="H92" s="25">
        <f>ROUNDUP(J92*1.06,1)</f>
        <v>50.800000000000004</v>
      </c>
      <c r="I92" s="25"/>
      <c r="J92" s="25">
        <f>ROUNDUP(L92*1.05,1)</f>
        <v>47.9</v>
      </c>
      <c r="K92" s="25"/>
      <c r="L92" s="25">
        <f>[1]Sheet1!$AK$391</f>
        <v>45.616329977011503</v>
      </c>
      <c r="M92" s="10"/>
    </row>
    <row r="93" spans="2:19">
      <c r="B93" s="26"/>
      <c r="C93" s="18" t="s">
        <v>89</v>
      </c>
      <c r="D93" s="18"/>
      <c r="E93" s="42">
        <f>ROUNDUP(F93*1.25,1)</f>
        <v>77.199999999999989</v>
      </c>
      <c r="F93" s="27">
        <f>ROUNDUP(H93*1.079,1)</f>
        <v>61.7</v>
      </c>
      <c r="G93" s="27"/>
      <c r="H93" s="27">
        <f>ROUNDUP(J93*1.06,1)</f>
        <v>57.1</v>
      </c>
      <c r="I93" s="27"/>
      <c r="J93" s="27">
        <f>ROUNDUP(L93*1.05,1)</f>
        <v>53.800000000000004</v>
      </c>
      <c r="K93" s="27"/>
      <c r="L93" s="27">
        <f>[1]Sheet1!$AK$397</f>
        <v>51.157396952380957</v>
      </c>
      <c r="M93" s="10"/>
    </row>
    <row r="94" spans="2:19">
      <c r="B94" s="26"/>
      <c r="C94" s="18"/>
      <c r="D94" s="18"/>
      <c r="E94" s="42"/>
      <c r="F94" s="27"/>
      <c r="G94" s="27"/>
      <c r="H94" s="27"/>
      <c r="I94" s="27"/>
      <c r="J94" s="27"/>
      <c r="K94" s="27"/>
      <c r="L94" s="27"/>
      <c r="M94" s="10"/>
    </row>
    <row r="95" spans="2:19">
      <c r="B95" s="26"/>
      <c r="C95" s="18"/>
      <c r="D95" s="18"/>
      <c r="E95" s="105" t="s">
        <v>90</v>
      </c>
      <c r="F95" s="114"/>
      <c r="G95" s="28"/>
      <c r="H95" s="28"/>
      <c r="I95" s="28"/>
      <c r="J95" s="28"/>
      <c r="K95" s="28"/>
      <c r="L95" s="28"/>
      <c r="M95" s="10"/>
      <c r="S95" s="80"/>
    </row>
    <row r="96" spans="2:19">
      <c r="B96" s="5" t="s">
        <v>91</v>
      </c>
      <c r="C96" s="18"/>
      <c r="D96" s="18"/>
      <c r="E96" s="31" t="s">
        <v>7</v>
      </c>
      <c r="F96" s="28" t="s">
        <v>63</v>
      </c>
      <c r="G96" s="28"/>
      <c r="H96" s="28" t="s">
        <v>64</v>
      </c>
      <c r="I96" s="28"/>
      <c r="J96" s="28" t="s">
        <v>3</v>
      </c>
      <c r="K96" s="28"/>
      <c r="L96" s="28" t="s">
        <v>65</v>
      </c>
      <c r="M96" s="10"/>
      <c r="S96" s="80"/>
    </row>
    <row r="97" spans="2:13">
      <c r="B97" s="23"/>
      <c r="C97" s="24" t="s">
        <v>92</v>
      </c>
      <c r="D97" s="24"/>
      <c r="E97" s="44">
        <f>ROUNDUP(F97*1.25,1)</f>
        <v>96</v>
      </c>
      <c r="F97" s="25">
        <f>ROUNDUP(H97*1.079,1)</f>
        <v>76.8</v>
      </c>
      <c r="G97" s="25"/>
      <c r="H97" s="25">
        <f>ROUNDUP(J97*1.06,1)</f>
        <v>71.099999999999994</v>
      </c>
      <c r="I97" s="25"/>
      <c r="J97" s="25">
        <f>ROUNDUP(L97*1.05,1)</f>
        <v>67</v>
      </c>
      <c r="K97" s="25"/>
      <c r="L97" s="25">
        <f>ROUNDUP(63.73,1)</f>
        <v>63.800000000000004</v>
      </c>
      <c r="M97" s="10"/>
    </row>
    <row r="98" spans="2:13">
      <c r="B98" s="26"/>
      <c r="C98" s="18" t="s">
        <v>93</v>
      </c>
      <c r="D98" s="18"/>
      <c r="E98" s="42">
        <f>ROUNDUP(F98*1.25,1)</f>
        <v>101.8</v>
      </c>
      <c r="F98" s="27">
        <f>ROUNDUP(H98*1.079,1)</f>
        <v>81.399999999999991</v>
      </c>
      <c r="G98" s="27"/>
      <c r="H98" s="27">
        <f>ROUNDUP(J98*1.06,1)</f>
        <v>75.399999999999991</v>
      </c>
      <c r="I98" s="27"/>
      <c r="J98" s="27">
        <f>ROUNDUP(L98*1.05,1)</f>
        <v>71.099999999999994</v>
      </c>
      <c r="K98" s="27"/>
      <c r="L98" s="27">
        <f>ROUNDUP(67.61,1)</f>
        <v>67.699999999999989</v>
      </c>
      <c r="M98" s="10"/>
    </row>
    <row r="99" spans="2:13">
      <c r="B99" s="26"/>
      <c r="C99" s="18"/>
      <c r="D99" s="18"/>
      <c r="E99" s="41"/>
      <c r="F99" s="27"/>
      <c r="G99" s="27"/>
      <c r="H99" s="27"/>
      <c r="I99" s="27"/>
      <c r="J99" s="27"/>
      <c r="K99" s="27"/>
      <c r="L99" s="27"/>
      <c r="M99" s="10"/>
    </row>
    <row r="100" spans="2:13">
      <c r="B100" s="5" t="s">
        <v>94</v>
      </c>
      <c r="C100" s="26"/>
      <c r="D100" s="18"/>
      <c r="E100" s="105" t="s">
        <v>95</v>
      </c>
      <c r="F100" s="114"/>
      <c r="G100" s="39"/>
      <c r="H100" s="28"/>
    </row>
    <row r="101" spans="2:13">
      <c r="B101" s="26"/>
      <c r="C101" s="4"/>
      <c r="D101" s="4"/>
      <c r="E101" s="8" t="s">
        <v>7</v>
      </c>
      <c r="F101" s="40" t="s">
        <v>96</v>
      </c>
      <c r="G101" s="9"/>
      <c r="H101" s="9" t="s">
        <v>97</v>
      </c>
    </row>
    <row r="102" spans="2:13">
      <c r="B102" s="26"/>
      <c r="C102" s="115" t="s">
        <v>98</v>
      </c>
      <c r="D102" s="116"/>
      <c r="E102" s="117"/>
      <c r="F102" s="41"/>
      <c r="G102" s="42"/>
      <c r="H102" s="42"/>
    </row>
    <row r="103" spans="2:13">
      <c r="B103" s="23"/>
      <c r="C103" s="43" t="s">
        <v>99</v>
      </c>
      <c r="D103" s="24"/>
      <c r="E103" s="44">
        <f t="shared" ref="E103:E111" si="17">ROUNDUP(H103*1.5,1)</f>
        <v>65.199999999999989</v>
      </c>
      <c r="F103" s="25">
        <f>H103*1.04</f>
        <v>45.198399999999999</v>
      </c>
      <c r="G103" s="25"/>
      <c r="H103" s="45">
        <v>43.46</v>
      </c>
    </row>
    <row r="104" spans="2:13">
      <c r="B104" s="26"/>
      <c r="C104" s="46" t="s">
        <v>100</v>
      </c>
      <c r="D104" s="18"/>
      <c r="E104" s="42">
        <f t="shared" si="17"/>
        <v>68.8</v>
      </c>
      <c r="F104" s="27">
        <f t="shared" ref="F104:F111" si="18">H104*1.04</f>
        <v>47.663200000000003</v>
      </c>
      <c r="G104" s="27"/>
      <c r="H104" s="47">
        <v>45.83</v>
      </c>
    </row>
    <row r="105" spans="2:13">
      <c r="B105" s="23"/>
      <c r="C105" s="43" t="s">
        <v>101</v>
      </c>
      <c r="D105" s="24"/>
      <c r="E105" s="44">
        <f t="shared" si="17"/>
        <v>74.099999999999994</v>
      </c>
      <c r="F105" s="25">
        <f t="shared" si="18"/>
        <v>51.365600000000001</v>
      </c>
      <c r="G105" s="25"/>
      <c r="H105" s="45">
        <v>49.39</v>
      </c>
    </row>
    <row r="106" spans="2:13">
      <c r="B106" s="26"/>
      <c r="C106" s="46" t="s">
        <v>102</v>
      </c>
      <c r="D106" s="18"/>
      <c r="E106" s="42">
        <f t="shared" si="17"/>
        <v>83.8</v>
      </c>
      <c r="F106" s="27">
        <f t="shared" si="18"/>
        <v>58.084000000000003</v>
      </c>
      <c r="G106" s="27"/>
      <c r="H106" s="47">
        <v>55.85</v>
      </c>
    </row>
    <row r="107" spans="2:13">
      <c r="B107" s="23"/>
      <c r="C107" s="43" t="s">
        <v>103</v>
      </c>
      <c r="D107" s="24"/>
      <c r="E107" s="44">
        <f t="shared" si="17"/>
        <v>95.3</v>
      </c>
      <c r="F107" s="25">
        <f t="shared" si="18"/>
        <v>66.040000000000006</v>
      </c>
      <c r="G107" s="25"/>
      <c r="H107" s="45">
        <v>63.5</v>
      </c>
    </row>
    <row r="108" spans="2:13">
      <c r="B108" s="26"/>
      <c r="C108" s="46" t="s">
        <v>104</v>
      </c>
      <c r="D108" s="18"/>
      <c r="E108" s="42">
        <f t="shared" si="17"/>
        <v>101.39999999999999</v>
      </c>
      <c r="F108" s="27">
        <f t="shared" si="18"/>
        <v>70.272799999999989</v>
      </c>
      <c r="G108" s="27"/>
      <c r="H108" s="47">
        <v>67.569999999999993</v>
      </c>
    </row>
    <row r="109" spans="2:13">
      <c r="B109" s="23"/>
      <c r="C109" s="43" t="s">
        <v>105</v>
      </c>
      <c r="D109" s="24"/>
      <c r="E109" s="44">
        <f t="shared" si="17"/>
        <v>126.39999999999999</v>
      </c>
      <c r="F109" s="25">
        <f t="shared" si="18"/>
        <v>87.588800000000006</v>
      </c>
      <c r="G109" s="25"/>
      <c r="H109" s="45">
        <v>84.22</v>
      </c>
    </row>
    <row r="110" spans="2:13">
      <c r="B110" s="26"/>
      <c r="C110" s="46" t="s">
        <v>106</v>
      </c>
      <c r="D110" s="18"/>
      <c r="E110" s="42">
        <f t="shared" si="17"/>
        <v>154.19999999999999</v>
      </c>
      <c r="F110" s="27">
        <f t="shared" si="18"/>
        <v>106.8912</v>
      </c>
      <c r="G110" s="27"/>
      <c r="H110" s="47">
        <v>102.78</v>
      </c>
    </row>
    <row r="111" spans="2:13">
      <c r="B111" s="23"/>
      <c r="C111" s="43" t="s">
        <v>107</v>
      </c>
      <c r="D111" s="24"/>
      <c r="E111" s="44">
        <f t="shared" si="17"/>
        <v>176.7</v>
      </c>
      <c r="F111" s="25">
        <f t="shared" si="18"/>
        <v>122.4808</v>
      </c>
      <c r="G111" s="25"/>
      <c r="H111" s="45">
        <v>117.77</v>
      </c>
    </row>
    <row r="112" spans="2:13">
      <c r="B112" s="26"/>
      <c r="C112" s="115" t="s">
        <v>108</v>
      </c>
      <c r="D112" s="116"/>
      <c r="E112" s="117"/>
      <c r="F112" s="27"/>
      <c r="G112" s="10"/>
      <c r="H112" s="10"/>
    </row>
    <row r="113" spans="2:15">
      <c r="B113" s="48"/>
      <c r="C113" s="7"/>
      <c r="D113" s="7"/>
      <c r="E113" s="92" t="s">
        <v>7</v>
      </c>
      <c r="F113" s="42" t="s">
        <v>8</v>
      </c>
      <c r="G113" s="10"/>
      <c r="H113" s="10"/>
    </row>
    <row r="114" spans="2:15">
      <c r="B114" s="49"/>
      <c r="C114" s="24" t="s">
        <v>109</v>
      </c>
      <c r="D114" s="24"/>
      <c r="E114" s="44">
        <f t="shared" ref="E114:E117" si="19">ROUNDUP(F114*1.5,1)</f>
        <v>127</v>
      </c>
      <c r="F114" s="45">
        <v>84.61</v>
      </c>
      <c r="G114" s="10"/>
      <c r="H114" s="10"/>
      <c r="L114" s="14"/>
      <c r="M114" s="14"/>
      <c r="N114" s="12"/>
      <c r="O114" s="12"/>
    </row>
    <row r="115" spans="2:15">
      <c r="B115" s="48"/>
      <c r="C115" s="18" t="s">
        <v>110</v>
      </c>
      <c r="D115" s="18"/>
      <c r="E115" s="42">
        <f t="shared" si="19"/>
        <v>131.69999999999999</v>
      </c>
      <c r="F115" s="47">
        <v>87.76</v>
      </c>
      <c r="G115" s="10"/>
      <c r="H115" s="10"/>
      <c r="L115" s="14"/>
      <c r="M115" s="14"/>
      <c r="N115" s="12"/>
      <c r="O115" s="12"/>
    </row>
    <row r="116" spans="2:15">
      <c r="B116" s="49"/>
      <c r="C116" s="24" t="s">
        <v>111</v>
      </c>
      <c r="D116" s="24"/>
      <c r="E116" s="44">
        <f t="shared" si="19"/>
        <v>137</v>
      </c>
      <c r="F116" s="45">
        <v>91.3</v>
      </c>
      <c r="G116" s="10"/>
      <c r="H116" s="10"/>
      <c r="L116" s="29"/>
      <c r="M116" s="29"/>
      <c r="N116" s="12"/>
      <c r="O116" s="12"/>
    </row>
    <row r="117" spans="2:15">
      <c r="B117" s="48"/>
      <c r="C117" s="18" t="s">
        <v>112</v>
      </c>
      <c r="D117" s="18"/>
      <c r="E117" s="42">
        <f t="shared" si="19"/>
        <v>154</v>
      </c>
      <c r="F117" s="47">
        <v>102.65</v>
      </c>
      <c r="G117" s="10"/>
      <c r="H117" s="10"/>
      <c r="L117" s="14"/>
      <c r="M117" s="14"/>
      <c r="N117" s="12"/>
      <c r="O117" s="12"/>
    </row>
    <row r="118" spans="2:15">
      <c r="B118" s="48"/>
      <c r="C118" s="102" t="s">
        <v>113</v>
      </c>
      <c r="D118" s="102"/>
      <c r="E118" s="102"/>
      <c r="F118" s="27"/>
      <c r="G118" s="10"/>
      <c r="H118" s="10"/>
      <c r="L118" s="14"/>
      <c r="M118" s="14"/>
      <c r="N118" s="12"/>
      <c r="O118" s="12"/>
    </row>
    <row r="119" spans="2:15">
      <c r="B119" s="48"/>
      <c r="C119" s="7"/>
      <c r="D119" s="7"/>
      <c r="E119" s="92" t="s">
        <v>7</v>
      </c>
      <c r="F119" s="9" t="s">
        <v>8</v>
      </c>
      <c r="G119" s="10"/>
      <c r="H119" s="10"/>
      <c r="L119" s="14"/>
      <c r="M119" s="14"/>
      <c r="N119" s="12"/>
      <c r="O119" s="12"/>
    </row>
    <row r="120" spans="2:15">
      <c r="B120" s="49"/>
      <c r="C120" s="24" t="s">
        <v>114</v>
      </c>
      <c r="D120" s="24"/>
      <c r="E120" s="44">
        <f t="shared" ref="E120:E124" si="20">ROUNDUP(F120*1.5,1)</f>
        <v>123.6</v>
      </c>
      <c r="F120" s="45">
        <v>82.36</v>
      </c>
      <c r="G120" s="10"/>
      <c r="H120" s="10"/>
    </row>
    <row r="121" spans="2:15">
      <c r="B121" s="48"/>
      <c r="C121" s="18" t="s">
        <v>115</v>
      </c>
      <c r="D121" s="18"/>
      <c r="E121" s="42">
        <f t="shared" si="20"/>
        <v>139.1</v>
      </c>
      <c r="F121" s="47">
        <v>92.7</v>
      </c>
      <c r="G121" s="10"/>
      <c r="H121" s="10"/>
    </row>
    <row r="122" spans="2:15">
      <c r="B122" s="49"/>
      <c r="C122" s="24" t="s">
        <v>116</v>
      </c>
      <c r="D122" s="24"/>
      <c r="E122" s="44">
        <f t="shared" si="20"/>
        <v>149.6</v>
      </c>
      <c r="F122" s="45">
        <v>99.7</v>
      </c>
      <c r="G122" s="10"/>
      <c r="H122" s="10"/>
    </row>
    <row r="123" spans="2:15">
      <c r="B123" s="48"/>
      <c r="C123" s="18" t="s">
        <v>117</v>
      </c>
      <c r="D123" s="18"/>
      <c r="E123" s="42">
        <f t="shared" si="20"/>
        <v>150.6</v>
      </c>
      <c r="F123" s="47">
        <v>100.37</v>
      </c>
      <c r="G123" s="10"/>
      <c r="H123" s="10"/>
    </row>
    <row r="124" spans="2:15">
      <c r="B124" s="49"/>
      <c r="C124" s="24" t="s">
        <v>118</v>
      </c>
      <c r="D124" s="24"/>
      <c r="E124" s="44">
        <f t="shared" si="20"/>
        <v>154.1</v>
      </c>
      <c r="F124" s="45">
        <v>102.68</v>
      </c>
      <c r="G124" s="10"/>
      <c r="H124" s="10"/>
    </row>
    <row r="125" spans="2:15">
      <c r="B125" s="48"/>
      <c r="C125" s="102" t="s">
        <v>119</v>
      </c>
      <c r="D125" s="102"/>
      <c r="E125" s="102"/>
      <c r="F125" s="27"/>
      <c r="G125" s="10"/>
      <c r="H125" s="10"/>
    </row>
    <row r="126" spans="2:15">
      <c r="B126" s="48"/>
      <c r="C126" s="7"/>
      <c r="D126" s="7"/>
      <c r="E126" s="92" t="s">
        <v>7</v>
      </c>
      <c r="F126" s="9" t="s">
        <v>8</v>
      </c>
      <c r="G126" s="10"/>
      <c r="H126" s="10"/>
    </row>
    <row r="127" spans="2:15">
      <c r="B127" s="49"/>
      <c r="C127" s="24" t="s">
        <v>120</v>
      </c>
      <c r="D127" s="24"/>
      <c r="E127" s="44">
        <f t="shared" ref="E127:E131" si="21">ROUNDUP(F127*1.5,1)</f>
        <v>123.6</v>
      </c>
      <c r="F127" s="45">
        <v>82.36</v>
      </c>
      <c r="G127" s="10"/>
      <c r="H127" s="10"/>
    </row>
    <row r="128" spans="2:15">
      <c r="B128" s="48"/>
      <c r="C128" s="18" t="s">
        <v>121</v>
      </c>
      <c r="D128" s="18"/>
      <c r="E128" s="42">
        <f t="shared" si="21"/>
        <v>139.1</v>
      </c>
      <c r="F128" s="47">
        <v>92.7</v>
      </c>
      <c r="G128" s="10"/>
      <c r="H128" s="10"/>
    </row>
    <row r="129" spans="2:8">
      <c r="B129" s="49"/>
      <c r="C129" s="24" t="s">
        <v>122</v>
      </c>
      <c r="D129" s="24"/>
      <c r="E129" s="44">
        <f t="shared" si="21"/>
        <v>149.6</v>
      </c>
      <c r="F129" s="45">
        <v>99.7</v>
      </c>
      <c r="G129" s="10"/>
      <c r="H129" s="10"/>
    </row>
    <row r="130" spans="2:8">
      <c r="B130" s="48"/>
      <c r="C130" s="18" t="s">
        <v>123</v>
      </c>
      <c r="D130" s="18"/>
      <c r="E130" s="42">
        <f t="shared" si="21"/>
        <v>150.6</v>
      </c>
      <c r="F130" s="47">
        <v>100.37</v>
      </c>
      <c r="G130" s="10"/>
      <c r="H130" s="10"/>
    </row>
    <row r="131" spans="2:8">
      <c r="B131" s="49"/>
      <c r="C131" s="24" t="s">
        <v>124</v>
      </c>
      <c r="D131" s="24"/>
      <c r="E131" s="44">
        <f t="shared" si="21"/>
        <v>154.1</v>
      </c>
      <c r="F131" s="45">
        <v>102.68</v>
      </c>
      <c r="G131" s="10"/>
      <c r="H131" s="10"/>
    </row>
    <row r="132" spans="2:8">
      <c r="B132" s="48"/>
      <c r="C132" s="102" t="s">
        <v>125</v>
      </c>
      <c r="D132" s="102"/>
      <c r="E132" s="102"/>
      <c r="F132" s="27"/>
      <c r="G132" s="10"/>
      <c r="H132" s="10"/>
    </row>
    <row r="133" spans="2:8">
      <c r="B133" s="48"/>
      <c r="C133" s="7"/>
      <c r="D133" s="7"/>
      <c r="E133" s="92" t="s">
        <v>7</v>
      </c>
      <c r="F133" s="9" t="s">
        <v>8</v>
      </c>
      <c r="G133" s="10"/>
      <c r="H133" s="10"/>
    </row>
    <row r="134" spans="2:8">
      <c r="B134" s="49"/>
      <c r="C134" s="24" t="s">
        <v>126</v>
      </c>
      <c r="D134" s="24"/>
      <c r="E134" s="44">
        <f t="shared" ref="E134:E136" si="22">ROUNDUP(F134*1.5,1)</f>
        <v>15</v>
      </c>
      <c r="F134" s="45">
        <v>9.9499999999999993</v>
      </c>
      <c r="G134" s="10"/>
      <c r="H134" s="10"/>
    </row>
    <row r="135" spans="2:8">
      <c r="B135" s="48"/>
      <c r="C135" s="18" t="s">
        <v>127</v>
      </c>
      <c r="D135" s="18"/>
      <c r="E135" s="42">
        <f t="shared" si="22"/>
        <v>18.700000000000003</v>
      </c>
      <c r="F135" s="47">
        <v>12.45</v>
      </c>
      <c r="G135" s="10"/>
      <c r="H135" s="10"/>
    </row>
    <row r="136" spans="2:8">
      <c r="B136" s="49"/>
      <c r="C136" s="24" t="s">
        <v>128</v>
      </c>
      <c r="D136" s="24"/>
      <c r="E136" s="44">
        <f t="shared" si="22"/>
        <v>40.700000000000003</v>
      </c>
      <c r="F136" s="45">
        <v>27.1</v>
      </c>
      <c r="G136" s="10"/>
      <c r="H136" s="10"/>
    </row>
    <row r="137" spans="2:8">
      <c r="B137" s="48"/>
      <c r="C137" s="102" t="s">
        <v>129</v>
      </c>
      <c r="D137" s="102"/>
      <c r="E137" s="102"/>
      <c r="F137" s="27"/>
      <c r="G137" s="10"/>
      <c r="H137" s="10"/>
    </row>
    <row r="138" spans="2:8">
      <c r="B138" s="48"/>
      <c r="C138" s="7"/>
      <c r="D138" s="7"/>
      <c r="E138" s="92" t="s">
        <v>7</v>
      </c>
      <c r="F138" s="9" t="s">
        <v>8</v>
      </c>
      <c r="G138" s="10"/>
      <c r="H138" s="10"/>
    </row>
    <row r="139" spans="2:8">
      <c r="B139" s="49"/>
      <c r="C139" s="24" t="s">
        <v>130</v>
      </c>
      <c r="D139" s="24"/>
      <c r="E139" s="44">
        <f t="shared" ref="E139:E140" si="23">ROUNDUP(F139*1.5,1)</f>
        <v>100</v>
      </c>
      <c r="F139" s="45">
        <v>66.650000000000006</v>
      </c>
      <c r="G139" s="10"/>
      <c r="H139" s="10"/>
    </row>
    <row r="140" spans="2:8">
      <c r="B140" s="48"/>
      <c r="C140" s="18" t="s">
        <v>131</v>
      </c>
      <c r="D140" s="18"/>
      <c r="E140" s="42">
        <f t="shared" si="23"/>
        <v>108.3</v>
      </c>
      <c r="F140" s="47">
        <v>72.150000000000006</v>
      </c>
      <c r="G140" s="10"/>
      <c r="H140" s="10"/>
    </row>
    <row r="141" spans="2:8">
      <c r="B141" s="48"/>
      <c r="C141" s="102" t="s">
        <v>132</v>
      </c>
      <c r="D141" s="102"/>
      <c r="E141" s="102"/>
      <c r="F141" s="27"/>
      <c r="G141" s="10"/>
      <c r="H141" s="10"/>
    </row>
    <row r="142" spans="2:8">
      <c r="B142" s="48"/>
      <c r="C142" s="7"/>
      <c r="D142" s="7"/>
      <c r="E142" s="92" t="s">
        <v>7</v>
      </c>
      <c r="F142" s="9" t="s">
        <v>8</v>
      </c>
      <c r="G142" s="10"/>
      <c r="H142" s="10"/>
    </row>
    <row r="143" spans="2:8">
      <c r="B143" s="49"/>
      <c r="C143" s="24" t="s">
        <v>133</v>
      </c>
      <c r="D143" s="24"/>
      <c r="E143" s="44">
        <f t="shared" ref="E143:E146" si="24">ROUNDUP(F143*1.5,1)</f>
        <v>38.300000000000004</v>
      </c>
      <c r="F143" s="45">
        <v>25.5</v>
      </c>
      <c r="G143" s="10"/>
      <c r="H143" s="10"/>
    </row>
    <row r="144" spans="2:8">
      <c r="B144" s="48"/>
      <c r="C144" s="18" t="s">
        <v>134</v>
      </c>
      <c r="D144" s="18"/>
      <c r="E144" s="42">
        <f t="shared" si="24"/>
        <v>69.199999999999989</v>
      </c>
      <c r="F144" s="47">
        <v>46.1</v>
      </c>
      <c r="G144" s="10"/>
      <c r="H144" s="10"/>
    </row>
    <row r="145" spans="2:8">
      <c r="B145" s="49"/>
      <c r="C145" s="24" t="s">
        <v>135</v>
      </c>
      <c r="D145" s="24"/>
      <c r="E145" s="44">
        <f t="shared" si="24"/>
        <v>45.5</v>
      </c>
      <c r="F145" s="45">
        <v>30.27</v>
      </c>
      <c r="G145" s="10"/>
      <c r="H145" s="10"/>
    </row>
    <row r="146" spans="2:8">
      <c r="B146" s="48"/>
      <c r="C146" s="18" t="s">
        <v>136</v>
      </c>
      <c r="D146" s="18"/>
      <c r="E146" s="42">
        <f t="shared" si="24"/>
        <v>55.5</v>
      </c>
      <c r="F146" s="47">
        <v>36.950000000000003</v>
      </c>
      <c r="G146" s="10"/>
      <c r="H146" s="10"/>
    </row>
    <row r="147" spans="2:8">
      <c r="B147" s="48"/>
      <c r="C147" s="102" t="s">
        <v>137</v>
      </c>
      <c r="D147" s="102"/>
      <c r="E147" s="102"/>
      <c r="F147" s="27"/>
      <c r="G147" s="10"/>
      <c r="H147" s="10"/>
    </row>
    <row r="148" spans="2:8">
      <c r="B148" s="48"/>
      <c r="C148" s="7"/>
      <c r="D148" s="7"/>
      <c r="E148" s="92" t="s">
        <v>7</v>
      </c>
      <c r="F148" s="9" t="s">
        <v>8</v>
      </c>
      <c r="G148" s="10"/>
      <c r="H148" s="10"/>
    </row>
    <row r="149" spans="2:8">
      <c r="B149" s="49"/>
      <c r="C149" s="24" t="s">
        <v>138</v>
      </c>
      <c r="D149" s="24"/>
      <c r="E149" s="44">
        <f t="shared" ref="E149:E154" si="25">ROUNDUP(F149*1.5,1)</f>
        <v>21</v>
      </c>
      <c r="F149" s="45">
        <v>14</v>
      </c>
      <c r="G149" s="10"/>
      <c r="H149" s="10"/>
    </row>
    <row r="150" spans="2:8">
      <c r="B150" s="48"/>
      <c r="C150" s="18" t="s">
        <v>139</v>
      </c>
      <c r="D150" s="18"/>
      <c r="E150" s="42">
        <f t="shared" si="25"/>
        <v>21.8</v>
      </c>
      <c r="F150" s="47">
        <v>14.5</v>
      </c>
      <c r="G150" s="10"/>
      <c r="H150" s="10"/>
    </row>
    <row r="151" spans="2:8">
      <c r="B151" s="49"/>
      <c r="C151" s="24" t="s">
        <v>140</v>
      </c>
      <c r="D151" s="24"/>
      <c r="E151" s="44">
        <f t="shared" si="25"/>
        <v>24.3</v>
      </c>
      <c r="F151" s="45">
        <v>16.149999999999999</v>
      </c>
      <c r="G151" s="10"/>
      <c r="H151" s="10"/>
    </row>
    <row r="152" spans="2:8">
      <c r="B152" s="48"/>
      <c r="C152" s="18" t="s">
        <v>141</v>
      </c>
      <c r="D152" s="18"/>
      <c r="E152" s="42">
        <f t="shared" si="25"/>
        <v>26.5</v>
      </c>
      <c r="F152" s="47">
        <v>17.649999999999999</v>
      </c>
      <c r="G152" s="10"/>
      <c r="H152" s="10"/>
    </row>
    <row r="153" spans="2:8">
      <c r="B153" s="49"/>
      <c r="C153" s="24" t="s">
        <v>142</v>
      </c>
      <c r="D153" s="24"/>
      <c r="E153" s="44">
        <f t="shared" si="25"/>
        <v>29.700000000000003</v>
      </c>
      <c r="F153" s="45">
        <v>19.760000000000002</v>
      </c>
      <c r="G153" s="10"/>
      <c r="H153" s="10"/>
    </row>
    <row r="154" spans="2:8">
      <c r="B154" s="48"/>
      <c r="C154" s="18" t="s">
        <v>143</v>
      </c>
      <c r="D154" s="18"/>
      <c r="E154" s="42">
        <f t="shared" si="25"/>
        <v>32.300000000000004</v>
      </c>
      <c r="F154" s="47">
        <v>21.5</v>
      </c>
      <c r="G154" s="10"/>
      <c r="H154" s="10"/>
    </row>
    <row r="155" spans="2:8">
      <c r="B155" s="48"/>
      <c r="C155" s="102" t="s">
        <v>144</v>
      </c>
      <c r="D155" s="102"/>
      <c r="E155" s="102"/>
      <c r="F155" s="27"/>
      <c r="G155" s="10"/>
      <c r="H155" s="10"/>
    </row>
    <row r="156" spans="2:8">
      <c r="B156" s="48"/>
      <c r="C156" s="7"/>
      <c r="D156" s="7"/>
      <c r="E156" s="92" t="s">
        <v>7</v>
      </c>
      <c r="F156" s="9" t="s">
        <v>8</v>
      </c>
      <c r="G156" s="10"/>
      <c r="H156" s="10"/>
    </row>
    <row r="157" spans="2:8">
      <c r="B157" s="49"/>
      <c r="C157" s="24" t="s">
        <v>145</v>
      </c>
      <c r="D157" s="24"/>
      <c r="E157" s="44">
        <f t="shared" ref="E157:E160" si="26">ROUNDUP(F157*1.5,1)</f>
        <v>43.1</v>
      </c>
      <c r="F157" s="45">
        <v>28.7</v>
      </c>
      <c r="G157" s="10"/>
      <c r="H157" s="10"/>
    </row>
    <row r="158" spans="2:8">
      <c r="B158" s="48"/>
      <c r="C158" s="18" t="s">
        <v>146</v>
      </c>
      <c r="D158" s="18"/>
      <c r="E158" s="42">
        <f t="shared" si="26"/>
        <v>46.300000000000004</v>
      </c>
      <c r="F158" s="47">
        <v>30.85</v>
      </c>
      <c r="G158" s="10"/>
      <c r="H158" s="10"/>
    </row>
    <row r="159" spans="2:8">
      <c r="B159" s="49"/>
      <c r="C159" s="24" t="s">
        <v>147</v>
      </c>
      <c r="D159" s="24"/>
      <c r="E159" s="44">
        <f t="shared" si="26"/>
        <v>50.9</v>
      </c>
      <c r="F159" s="45">
        <v>33.92</v>
      </c>
      <c r="G159" s="10"/>
      <c r="H159" s="10"/>
    </row>
    <row r="160" spans="2:8">
      <c r="B160" s="48"/>
      <c r="C160" s="18" t="s">
        <v>148</v>
      </c>
      <c r="D160" s="18"/>
      <c r="E160" s="42">
        <f t="shared" si="26"/>
        <v>60</v>
      </c>
      <c r="F160" s="47">
        <v>39.950000000000003</v>
      </c>
      <c r="G160" s="10"/>
      <c r="H160" s="10"/>
    </row>
    <row r="161" spans="2:8">
      <c r="B161" s="48"/>
      <c r="C161" s="102" t="s">
        <v>149</v>
      </c>
      <c r="D161" s="102"/>
      <c r="E161" s="102"/>
      <c r="F161" s="102"/>
      <c r="G161" s="10"/>
      <c r="H161" s="10"/>
    </row>
    <row r="162" spans="2:8">
      <c r="B162" s="48"/>
      <c r="C162" s="7"/>
      <c r="D162" s="7"/>
      <c r="E162" s="92" t="s">
        <v>7</v>
      </c>
      <c r="F162" s="9" t="s">
        <v>8</v>
      </c>
      <c r="G162" s="10"/>
      <c r="H162" s="10"/>
    </row>
    <row r="163" spans="2:8">
      <c r="B163" s="49"/>
      <c r="C163" s="24" t="s">
        <v>150</v>
      </c>
      <c r="D163" s="24"/>
      <c r="E163" s="44">
        <f t="shared" ref="E163:E164" si="27">ROUNDUP(F163*1.5,1)</f>
        <v>25.5</v>
      </c>
      <c r="F163" s="45">
        <v>17</v>
      </c>
      <c r="G163" s="10"/>
      <c r="H163" s="10"/>
    </row>
    <row r="164" spans="2:8">
      <c r="B164" s="48"/>
      <c r="C164" s="18" t="s">
        <v>151</v>
      </c>
      <c r="D164" s="18"/>
      <c r="E164" s="42">
        <f t="shared" si="27"/>
        <v>45.2</v>
      </c>
      <c r="F164" s="47">
        <v>30.1</v>
      </c>
      <c r="G164" s="10"/>
      <c r="H164" s="10"/>
    </row>
    <row r="165" spans="2:8">
      <c r="B165" s="48"/>
      <c r="C165" s="102" t="s">
        <v>152</v>
      </c>
      <c r="D165" s="102"/>
      <c r="E165" s="102"/>
      <c r="F165" s="27"/>
      <c r="G165" s="10"/>
      <c r="H165" s="10"/>
    </row>
    <row r="166" spans="2:8">
      <c r="B166" s="48"/>
      <c r="C166" s="7"/>
      <c r="D166" s="7"/>
      <c r="E166" s="92" t="s">
        <v>7</v>
      </c>
      <c r="F166" s="9" t="s">
        <v>8</v>
      </c>
      <c r="G166" s="10"/>
      <c r="H166" s="10"/>
    </row>
    <row r="167" spans="2:8">
      <c r="B167" s="49"/>
      <c r="C167" s="24" t="s">
        <v>153</v>
      </c>
      <c r="D167" s="24"/>
      <c r="E167" s="44">
        <f t="shared" ref="E167:E170" si="28">ROUNDUP(F167*1.5,1)</f>
        <v>29.3</v>
      </c>
      <c r="F167" s="25">
        <v>19.5</v>
      </c>
      <c r="G167" s="10"/>
      <c r="H167" s="10"/>
    </row>
    <row r="168" spans="2:8">
      <c r="B168" s="48"/>
      <c r="C168" s="18" t="s">
        <v>154</v>
      </c>
      <c r="D168" s="18"/>
      <c r="E168" s="42">
        <f t="shared" si="28"/>
        <v>30</v>
      </c>
      <c r="F168" s="47">
        <v>19.95</v>
      </c>
      <c r="G168" s="10"/>
      <c r="H168" s="10"/>
    </row>
    <row r="169" spans="2:8">
      <c r="B169" s="49"/>
      <c r="C169" s="24" t="s">
        <v>155</v>
      </c>
      <c r="D169" s="24"/>
      <c r="E169" s="44">
        <f t="shared" si="28"/>
        <v>33</v>
      </c>
      <c r="F169" s="45">
        <v>21.95</v>
      </c>
      <c r="G169" s="10"/>
      <c r="H169" s="10"/>
    </row>
    <row r="170" spans="2:8">
      <c r="B170" s="48"/>
      <c r="C170" s="18" t="s">
        <v>156</v>
      </c>
      <c r="D170" s="18"/>
      <c r="E170" s="42">
        <f t="shared" si="28"/>
        <v>35.300000000000004</v>
      </c>
      <c r="F170" s="47">
        <v>23.5</v>
      </c>
      <c r="G170" s="10"/>
      <c r="H170" s="10"/>
    </row>
    <row r="171" spans="2:8">
      <c r="B171" s="48"/>
      <c r="C171" s="102" t="s">
        <v>157</v>
      </c>
      <c r="D171" s="102"/>
      <c r="E171" s="102"/>
      <c r="F171" s="27"/>
      <c r="G171" s="10"/>
      <c r="H171" s="10"/>
    </row>
    <row r="172" spans="2:8">
      <c r="B172" s="48"/>
      <c r="C172" s="7"/>
      <c r="D172" s="7"/>
      <c r="E172" s="92" t="s">
        <v>7</v>
      </c>
      <c r="F172" s="9" t="s">
        <v>8</v>
      </c>
      <c r="G172" s="10"/>
      <c r="H172" s="10"/>
    </row>
    <row r="173" spans="2:8">
      <c r="B173" s="49"/>
      <c r="C173" s="24" t="s">
        <v>158</v>
      </c>
      <c r="D173" s="24"/>
      <c r="E173" s="44">
        <f t="shared" ref="E173:E174" si="29">ROUNDUP(F173*1.5,1)</f>
        <v>24</v>
      </c>
      <c r="F173" s="45">
        <v>15.95</v>
      </c>
      <c r="G173" s="10"/>
      <c r="H173" s="10"/>
    </row>
    <row r="174" spans="2:8">
      <c r="B174" s="48"/>
      <c r="C174" s="18" t="s">
        <v>159</v>
      </c>
      <c r="D174" s="18"/>
      <c r="E174" s="42">
        <f t="shared" si="29"/>
        <v>25.8</v>
      </c>
      <c r="F174" s="47">
        <v>17.149999999999999</v>
      </c>
      <c r="G174" s="10"/>
      <c r="H174" s="10"/>
    </row>
    <row r="175" spans="2:8">
      <c r="B175" s="48"/>
      <c r="C175" s="102" t="s">
        <v>160</v>
      </c>
      <c r="D175" s="102"/>
      <c r="E175" s="102"/>
      <c r="F175" s="27"/>
      <c r="G175" s="10"/>
      <c r="H175" s="10"/>
    </row>
    <row r="176" spans="2:8">
      <c r="B176" s="48"/>
      <c r="C176" s="7"/>
      <c r="D176" s="7"/>
      <c r="E176" s="92" t="s">
        <v>7</v>
      </c>
      <c r="F176" s="9" t="s">
        <v>8</v>
      </c>
      <c r="G176" s="10"/>
      <c r="H176" s="10"/>
    </row>
    <row r="177" spans="2:19">
      <c r="B177" s="49"/>
      <c r="C177" s="24" t="s">
        <v>161</v>
      </c>
      <c r="D177" s="24"/>
      <c r="E177" s="44">
        <f t="shared" ref="E177:E180" si="30">ROUNDUP(F177*1.5,1)</f>
        <v>44.6</v>
      </c>
      <c r="F177" s="45">
        <v>29.7</v>
      </c>
      <c r="G177" s="10"/>
      <c r="H177" s="10"/>
    </row>
    <row r="178" spans="2:19">
      <c r="B178" s="48"/>
      <c r="C178" s="18" t="s">
        <v>162</v>
      </c>
      <c r="D178" s="18"/>
      <c r="E178" s="42">
        <f t="shared" si="30"/>
        <v>37.200000000000003</v>
      </c>
      <c r="F178" s="47">
        <v>24.75</v>
      </c>
      <c r="G178" s="10"/>
      <c r="H178" s="10"/>
    </row>
    <row r="179" spans="2:19">
      <c r="B179" s="49"/>
      <c r="C179" s="24" t="s">
        <v>163</v>
      </c>
      <c r="D179" s="24"/>
      <c r="E179" s="44">
        <f t="shared" si="30"/>
        <v>48</v>
      </c>
      <c r="F179" s="45">
        <v>32</v>
      </c>
      <c r="G179" s="10"/>
      <c r="H179" s="10"/>
    </row>
    <row r="180" spans="2:19">
      <c r="B180" s="48"/>
      <c r="C180" s="18" t="s">
        <v>164</v>
      </c>
      <c r="D180" s="18"/>
      <c r="E180" s="42">
        <f t="shared" si="30"/>
        <v>55.300000000000004</v>
      </c>
      <c r="F180" s="47">
        <v>36.85</v>
      </c>
      <c r="G180" s="10"/>
      <c r="H180" s="10"/>
    </row>
    <row r="181" spans="2:19">
      <c r="B181" s="26"/>
      <c r="C181" s="18"/>
      <c r="D181" s="18"/>
      <c r="E181" s="41"/>
      <c r="F181" s="38"/>
      <c r="G181" s="10"/>
      <c r="H181" s="10"/>
    </row>
    <row r="182" spans="2:19">
      <c r="B182" s="26"/>
      <c r="C182" s="18"/>
      <c r="D182" s="18"/>
      <c r="E182" s="41"/>
      <c r="F182" s="27"/>
      <c r="G182" s="10"/>
    </row>
    <row r="183" spans="2:19">
      <c r="B183" s="5" t="s">
        <v>165</v>
      </c>
      <c r="C183" s="18"/>
      <c r="D183" s="50"/>
      <c r="E183" s="103" t="s">
        <v>166</v>
      </c>
      <c r="F183" s="103"/>
      <c r="G183" s="10"/>
      <c r="S183" s="80"/>
    </row>
    <row r="184" spans="2:19">
      <c r="B184" s="26"/>
      <c r="C184" s="18"/>
      <c r="D184" s="50"/>
      <c r="E184" s="92" t="s">
        <v>7</v>
      </c>
      <c r="F184" s="9" t="s">
        <v>8</v>
      </c>
      <c r="G184" s="10"/>
    </row>
    <row r="185" spans="2:19">
      <c r="B185" s="23"/>
      <c r="C185" s="24" t="s">
        <v>167</v>
      </c>
      <c r="D185" s="51"/>
      <c r="E185" s="44">
        <f>ROUNDUP(F185*1.25,1)</f>
        <v>49.7</v>
      </c>
      <c r="F185" s="25">
        <v>39.75</v>
      </c>
      <c r="G185" s="10"/>
    </row>
    <row r="186" spans="2:19">
      <c r="B186" s="26"/>
      <c r="C186" s="18"/>
      <c r="D186" s="50"/>
      <c r="E186" s="42"/>
      <c r="F186" s="27"/>
      <c r="G186" s="10"/>
    </row>
    <row r="187" spans="2:19">
      <c r="B187" s="26"/>
      <c r="C187" s="18"/>
      <c r="D187" s="50"/>
      <c r="E187" s="103" t="s">
        <v>168</v>
      </c>
      <c r="F187" s="104"/>
      <c r="G187" s="10"/>
      <c r="H187" s="10"/>
      <c r="I187" s="52"/>
      <c r="J187" s="52"/>
      <c r="K187" s="53"/>
      <c r="L187" s="53"/>
      <c r="M187" s="53"/>
      <c r="N187" s="53"/>
      <c r="O187" s="53"/>
      <c r="P187" s="53"/>
      <c r="Q187" s="53"/>
      <c r="R187" s="53"/>
      <c r="S187" s="80"/>
    </row>
    <row r="188" spans="2:19">
      <c r="B188" s="5" t="s">
        <v>169</v>
      </c>
      <c r="C188" s="18"/>
      <c r="D188" s="50"/>
      <c r="E188" s="92" t="s">
        <v>7</v>
      </c>
      <c r="F188" s="54" t="s">
        <v>170</v>
      </c>
      <c r="G188" s="9"/>
      <c r="H188" s="55" t="s">
        <v>171</v>
      </c>
      <c r="I188" s="29"/>
      <c r="J188" s="29"/>
      <c r="K188" s="10"/>
      <c r="L188" s="10"/>
      <c r="M188" s="10"/>
      <c r="N188" s="10"/>
      <c r="O188" s="10"/>
      <c r="P188" s="52"/>
      <c r="Q188" s="52"/>
      <c r="R188" s="52"/>
    </row>
    <row r="189" spans="2:19">
      <c r="B189" s="32"/>
      <c r="C189" s="24" t="s">
        <v>172</v>
      </c>
      <c r="D189" s="51"/>
      <c r="E189" s="44">
        <f t="shared" ref="E189:E199" si="31">H189*1.52</f>
        <v>60.860779028202771</v>
      </c>
      <c r="F189" s="44">
        <f>H189*1.04</f>
        <v>41.641585650875577</v>
      </c>
      <c r="G189" s="44"/>
      <c r="H189" s="44">
        <f>[1]Sheet1!$W$5</f>
        <v>40.039986202764979</v>
      </c>
      <c r="I189" s="10"/>
      <c r="J189" s="53"/>
      <c r="K189" s="10"/>
      <c r="L189" s="10"/>
      <c r="M189" s="10"/>
      <c r="N189" s="10"/>
      <c r="O189" s="10"/>
      <c r="P189" s="52"/>
      <c r="Q189" s="52"/>
      <c r="R189" s="52"/>
    </row>
    <row r="190" spans="2:19">
      <c r="B190" s="5"/>
      <c r="C190" s="18" t="s">
        <v>173</v>
      </c>
      <c r="D190" s="50"/>
      <c r="E190" s="42">
        <f t="shared" si="31"/>
        <v>65.83120000000001</v>
      </c>
      <c r="F190" s="42">
        <f>H190*1.04</f>
        <v>45.042400000000001</v>
      </c>
      <c r="G190" s="42"/>
      <c r="H190" s="42">
        <v>43.31</v>
      </c>
      <c r="I190" s="10"/>
      <c r="J190" s="53"/>
      <c r="K190" s="10"/>
      <c r="L190" s="10"/>
      <c r="M190" s="10"/>
      <c r="N190" s="10"/>
      <c r="O190" s="10"/>
      <c r="P190" s="52"/>
      <c r="Q190" s="52"/>
      <c r="R190" s="52"/>
    </row>
    <row r="191" spans="2:19">
      <c r="B191" s="32"/>
      <c r="C191" s="24" t="s">
        <v>174</v>
      </c>
      <c r="D191" s="51"/>
      <c r="E191" s="44">
        <f t="shared" si="31"/>
        <v>70.801599999999993</v>
      </c>
      <c r="F191" s="44">
        <f t="shared" ref="F191:F199" si="32">H191*1.04</f>
        <v>48.443199999999997</v>
      </c>
      <c r="G191" s="44"/>
      <c r="H191" s="44">
        <v>46.58</v>
      </c>
      <c r="I191" s="10"/>
      <c r="J191" s="53"/>
      <c r="K191" s="10"/>
      <c r="L191" s="10"/>
      <c r="M191" s="10"/>
      <c r="N191" s="10"/>
      <c r="O191" s="10"/>
      <c r="P191" s="52"/>
      <c r="Q191" s="52"/>
      <c r="R191" s="52"/>
    </row>
    <row r="192" spans="2:19">
      <c r="B192" s="5"/>
      <c r="C192" s="18" t="s">
        <v>175</v>
      </c>
      <c r="D192" s="50"/>
      <c r="E192" s="42">
        <f t="shared" si="31"/>
        <v>76.38</v>
      </c>
      <c r="F192" s="42">
        <f t="shared" si="32"/>
        <v>52.260000000000005</v>
      </c>
      <c r="G192" s="42"/>
      <c r="H192" s="42">
        <v>50.25</v>
      </c>
      <c r="I192" s="10"/>
      <c r="J192" s="53"/>
      <c r="K192" s="10"/>
      <c r="L192" s="10"/>
      <c r="M192" s="10"/>
      <c r="N192" s="10"/>
      <c r="O192" s="10"/>
      <c r="P192" s="52"/>
      <c r="Q192" s="52"/>
      <c r="R192" s="52"/>
    </row>
    <row r="193" spans="2:29">
      <c r="B193" s="32"/>
      <c r="C193" s="24" t="s">
        <v>176</v>
      </c>
      <c r="D193" s="51"/>
      <c r="E193" s="44">
        <f t="shared" si="31"/>
        <v>64.067999999999998</v>
      </c>
      <c r="F193" s="44">
        <f t="shared" si="32"/>
        <v>43.835999999999999</v>
      </c>
      <c r="G193" s="44"/>
      <c r="H193" s="44">
        <v>42.15</v>
      </c>
      <c r="I193" s="10"/>
      <c r="J193" s="53"/>
      <c r="K193" s="10"/>
      <c r="L193" s="10"/>
      <c r="M193" s="10"/>
      <c r="N193" s="10"/>
      <c r="O193" s="10"/>
      <c r="P193" s="52"/>
      <c r="Q193" s="52"/>
      <c r="R193" s="52"/>
    </row>
    <row r="194" spans="2:29">
      <c r="B194" s="26"/>
      <c r="C194" s="18" t="s">
        <v>177</v>
      </c>
      <c r="D194" s="50"/>
      <c r="E194" s="42">
        <f t="shared" si="31"/>
        <v>69.60925617931035</v>
      </c>
      <c r="F194" s="42">
        <f t="shared" si="32"/>
        <v>47.627385806896555</v>
      </c>
      <c r="G194" s="42"/>
      <c r="H194" s="42">
        <f>[1]Sheet1!$W$26</f>
        <v>45.795563275862072</v>
      </c>
      <c r="I194" s="10"/>
      <c r="J194" s="53"/>
      <c r="K194" s="10"/>
      <c r="L194" s="10"/>
      <c r="M194" s="10"/>
      <c r="N194" s="10"/>
      <c r="O194" s="10"/>
      <c r="P194" s="52"/>
      <c r="Q194" s="52"/>
      <c r="R194" s="52"/>
    </row>
    <row r="195" spans="2:29">
      <c r="B195" s="23"/>
      <c r="C195" s="24" t="s">
        <v>178</v>
      </c>
      <c r="D195" s="51"/>
      <c r="E195" s="44">
        <f t="shared" si="31"/>
        <v>74.586399999999998</v>
      </c>
      <c r="F195" s="44">
        <f t="shared" si="32"/>
        <v>51.032800000000002</v>
      </c>
      <c r="G195" s="44"/>
      <c r="H195" s="44">
        <v>49.07</v>
      </c>
      <c r="I195" s="10"/>
      <c r="J195" s="53"/>
      <c r="K195" s="10"/>
      <c r="L195" s="10"/>
      <c r="M195" s="10"/>
      <c r="N195" s="10"/>
      <c r="O195" s="10"/>
      <c r="P195" s="52"/>
      <c r="Q195" s="52"/>
      <c r="R195" s="52"/>
    </row>
    <row r="196" spans="2:29">
      <c r="B196" s="26"/>
      <c r="C196" s="18" t="s">
        <v>179</v>
      </c>
      <c r="D196" s="50"/>
      <c r="E196" s="42">
        <f t="shared" si="31"/>
        <v>80.180000000000007</v>
      </c>
      <c r="F196" s="42">
        <f t="shared" si="32"/>
        <v>54.86</v>
      </c>
      <c r="G196" s="42"/>
      <c r="H196" s="42">
        <v>52.75</v>
      </c>
      <c r="I196" s="10"/>
      <c r="J196" s="53"/>
      <c r="K196" s="10"/>
      <c r="L196" s="10"/>
      <c r="M196" s="10"/>
      <c r="N196" s="10"/>
      <c r="O196" s="10"/>
      <c r="P196" s="52"/>
      <c r="Q196" s="52"/>
      <c r="R196" s="52"/>
    </row>
    <row r="197" spans="2:29">
      <c r="B197" s="23"/>
      <c r="C197" s="24" t="s">
        <v>180</v>
      </c>
      <c r="D197" s="51"/>
      <c r="E197" s="44">
        <f t="shared" si="31"/>
        <v>78.173600000000008</v>
      </c>
      <c r="F197" s="44">
        <f t="shared" si="32"/>
        <v>53.487200000000001</v>
      </c>
      <c r="G197" s="44"/>
      <c r="H197" s="44">
        <v>51.43</v>
      </c>
      <c r="I197" s="10"/>
      <c r="J197" s="53"/>
      <c r="K197" s="10"/>
      <c r="L197" s="10"/>
      <c r="M197" s="10"/>
      <c r="N197" s="10"/>
      <c r="O197" s="10"/>
      <c r="P197" s="52"/>
      <c r="Q197" s="52"/>
      <c r="R197" s="52"/>
    </row>
    <row r="198" spans="2:29">
      <c r="B198" s="26"/>
      <c r="C198" s="18" t="s">
        <v>181</v>
      </c>
      <c r="D198" s="50"/>
      <c r="E198" s="42">
        <f t="shared" si="31"/>
        <v>78.386399999999995</v>
      </c>
      <c r="F198" s="42">
        <f t="shared" si="32"/>
        <v>53.632800000000003</v>
      </c>
      <c r="G198" s="42"/>
      <c r="H198" s="42">
        <v>51.57</v>
      </c>
      <c r="I198" s="10"/>
      <c r="J198" s="53"/>
      <c r="K198" s="10"/>
      <c r="L198" s="10"/>
      <c r="M198" s="10"/>
      <c r="N198" s="10"/>
      <c r="O198" s="10"/>
      <c r="P198" s="52"/>
      <c r="Q198" s="52"/>
      <c r="R198" s="52"/>
    </row>
    <row r="199" spans="2:29">
      <c r="B199" s="23"/>
      <c r="C199" s="24" t="s">
        <v>182</v>
      </c>
      <c r="D199" s="51"/>
      <c r="E199" s="44">
        <f t="shared" si="31"/>
        <v>83.995199999999997</v>
      </c>
      <c r="F199" s="44">
        <f t="shared" si="32"/>
        <v>57.470399999999998</v>
      </c>
      <c r="G199" s="44"/>
      <c r="H199" s="44">
        <v>55.26</v>
      </c>
      <c r="I199" s="10"/>
      <c r="J199" s="53"/>
      <c r="K199" s="10"/>
      <c r="L199" s="10"/>
      <c r="M199" s="10"/>
      <c r="N199" s="10"/>
      <c r="O199" s="10"/>
      <c r="P199" s="52"/>
      <c r="Q199" s="52"/>
      <c r="R199" s="52"/>
    </row>
    <row r="200" spans="2:29">
      <c r="B200" s="26"/>
      <c r="C200" s="18"/>
      <c r="D200" s="18"/>
      <c r="E200" s="90" t="s">
        <v>183</v>
      </c>
      <c r="F200" s="55"/>
      <c r="G200" s="28"/>
      <c r="H200" s="57"/>
      <c r="I200" s="56" t="s">
        <v>184</v>
      </c>
      <c r="J200" s="37"/>
      <c r="K200" s="28"/>
      <c r="L200" s="105" t="s">
        <v>185</v>
      </c>
      <c r="M200" s="106"/>
      <c r="N200" s="58"/>
      <c r="O200" s="58"/>
      <c r="P200" s="107" t="s">
        <v>186</v>
      </c>
      <c r="Q200" s="108"/>
      <c r="R200" s="109"/>
      <c r="S200" s="90" t="s">
        <v>184</v>
      </c>
      <c r="U200" s="37"/>
      <c r="V200" s="28"/>
      <c r="W200" s="120" t="s">
        <v>268</v>
      </c>
      <c r="X200" s="93"/>
      <c r="Y200" s="93"/>
      <c r="Z200" s="93"/>
      <c r="AA200" s="121" t="s">
        <v>186</v>
      </c>
      <c r="AB200" s="94"/>
      <c r="AC200" s="95"/>
    </row>
    <row r="201" spans="2:29" s="66" customFormat="1">
      <c r="B201" s="7"/>
      <c r="C201" s="59"/>
      <c r="D201" s="59"/>
      <c r="E201" s="60" t="s">
        <v>7</v>
      </c>
      <c r="F201" s="55" t="s">
        <v>8</v>
      </c>
      <c r="G201" s="9"/>
      <c r="H201" s="61" t="s">
        <v>7</v>
      </c>
      <c r="I201" s="31"/>
      <c r="J201" s="56" t="s">
        <v>8</v>
      </c>
      <c r="K201" s="9"/>
      <c r="L201" s="62" t="s">
        <v>7</v>
      </c>
      <c r="M201" s="62"/>
      <c r="N201" s="62" t="s">
        <v>8</v>
      </c>
      <c r="O201" s="62"/>
      <c r="P201" s="63" t="s">
        <v>7</v>
      </c>
      <c r="Q201" s="64"/>
      <c r="R201" s="65" t="s">
        <v>8</v>
      </c>
      <c r="S201" s="61" t="s">
        <v>7</v>
      </c>
      <c r="T201" s="31"/>
      <c r="U201" s="90" t="s">
        <v>8</v>
      </c>
      <c r="V201" s="89"/>
      <c r="W201" s="62" t="s">
        <v>7</v>
      </c>
      <c r="X201" s="62"/>
      <c r="Y201" s="62" t="s">
        <v>8</v>
      </c>
      <c r="Z201" s="62"/>
      <c r="AA201" s="122" t="s">
        <v>7</v>
      </c>
      <c r="AB201" s="64"/>
      <c r="AC201" s="95" t="s">
        <v>8</v>
      </c>
    </row>
    <row r="202" spans="2:29">
      <c r="B202" s="23"/>
      <c r="C202" s="24" t="s">
        <v>187</v>
      </c>
      <c r="D202" s="24"/>
      <c r="E202" s="67">
        <f>ROUNDUP(F202*1.4,1)</f>
        <v>49.5</v>
      </c>
      <c r="F202" s="44">
        <v>35.32</v>
      </c>
      <c r="G202" s="44"/>
      <c r="H202" s="67">
        <f>ROUNDUP(J202*1.4,1)</f>
        <v>46.6</v>
      </c>
      <c r="I202" s="44"/>
      <c r="J202" s="44">
        <v>33.25</v>
      </c>
      <c r="K202" s="44"/>
      <c r="L202" s="67">
        <f>ROUNDUP(N202*1.4,1)</f>
        <v>42.6</v>
      </c>
      <c r="M202" s="67"/>
      <c r="N202" s="67">
        <v>30.4</v>
      </c>
      <c r="O202" s="67"/>
      <c r="P202" s="67">
        <f>ROUNDUP(R202*1.4,1)</f>
        <v>34.300000000000004</v>
      </c>
      <c r="Q202" s="67"/>
      <c r="R202" s="68">
        <v>24.43</v>
      </c>
      <c r="S202" s="67">
        <f>ROUNDUP(U202*1.4,1)</f>
        <v>46.6</v>
      </c>
      <c r="T202" s="44"/>
      <c r="U202" s="44">
        <v>33.25</v>
      </c>
      <c r="V202" s="44"/>
      <c r="W202" s="67">
        <f>ROUNDUP(Y202*1.4,1)</f>
        <v>42.6</v>
      </c>
      <c r="X202" s="67"/>
      <c r="Y202" s="67">
        <v>30.4</v>
      </c>
      <c r="Z202" s="67"/>
      <c r="AA202" s="67">
        <f>ROUNDUP(AC202*1.4,1)</f>
        <v>34.300000000000004</v>
      </c>
      <c r="AB202" s="67"/>
      <c r="AC202" s="68">
        <v>24.43</v>
      </c>
    </row>
    <row r="203" spans="2:29">
      <c r="B203" s="26"/>
      <c r="C203" s="18" t="s">
        <v>188</v>
      </c>
      <c r="D203" s="18"/>
      <c r="E203" s="69">
        <f t="shared" ref="E203:E210" si="33">ROUNDUP(F203*1.4,1)</f>
        <v>48.2</v>
      </c>
      <c r="F203" s="42">
        <v>34.369999999999997</v>
      </c>
      <c r="G203" s="42"/>
      <c r="H203" s="69">
        <f t="shared" ref="H203:H210" si="34">ROUNDUP(J203*1.4,1)</f>
        <v>45.5</v>
      </c>
      <c r="I203" s="42"/>
      <c r="J203" s="70">
        <v>32.44</v>
      </c>
      <c r="K203" s="42"/>
      <c r="L203" s="69">
        <f t="shared" ref="L203:L213" si="35">ROUNDUP(N203*1.4,1)</f>
        <v>42</v>
      </c>
      <c r="M203" s="69"/>
      <c r="N203" s="69">
        <v>29.93</v>
      </c>
      <c r="O203" s="69"/>
      <c r="P203" s="69">
        <f t="shared" ref="P203:P207" si="36">ROUNDUP(R203*1.4,1)</f>
        <v>33.800000000000004</v>
      </c>
      <c r="Q203" s="69"/>
      <c r="R203" s="71">
        <v>24.13</v>
      </c>
      <c r="S203" s="69">
        <f t="shared" ref="S203:S210" si="37">ROUNDUP(U203*1.4,1)</f>
        <v>45.5</v>
      </c>
      <c r="T203" s="42"/>
      <c r="U203" s="70">
        <v>32.44</v>
      </c>
      <c r="V203" s="42"/>
      <c r="W203" s="69">
        <f t="shared" ref="W203:W213" si="38">ROUNDUP(Y203*1.4,1)</f>
        <v>42</v>
      </c>
      <c r="X203" s="69"/>
      <c r="Y203" s="69">
        <v>29.93</v>
      </c>
      <c r="Z203" s="69"/>
      <c r="AA203" s="69">
        <f t="shared" ref="AA203:AA207" si="39">ROUNDUP(AC203*1.4,1)</f>
        <v>33.800000000000004</v>
      </c>
      <c r="AB203" s="69"/>
      <c r="AC203" s="71">
        <v>24.13</v>
      </c>
    </row>
    <row r="204" spans="2:29">
      <c r="B204" s="23"/>
      <c r="C204" s="24" t="s">
        <v>189</v>
      </c>
      <c r="D204" s="24"/>
      <c r="E204" s="67">
        <f t="shared" si="33"/>
        <v>49.2</v>
      </c>
      <c r="F204" s="44">
        <v>35.14</v>
      </c>
      <c r="G204" s="44"/>
      <c r="H204" s="67">
        <f t="shared" si="34"/>
        <v>46.4</v>
      </c>
      <c r="I204" s="44"/>
      <c r="J204" s="72">
        <v>33.1</v>
      </c>
      <c r="K204" s="44"/>
      <c r="L204" s="67">
        <f t="shared" si="35"/>
        <v>42.5</v>
      </c>
      <c r="M204" s="67"/>
      <c r="N204" s="67">
        <v>30.31</v>
      </c>
      <c r="O204" s="67"/>
      <c r="P204" s="67">
        <f t="shared" si="36"/>
        <v>34.200000000000003</v>
      </c>
      <c r="Q204" s="67"/>
      <c r="R204" s="68">
        <v>24.39</v>
      </c>
      <c r="S204" s="67">
        <f t="shared" si="37"/>
        <v>46.4</v>
      </c>
      <c r="T204" s="44"/>
      <c r="U204" s="72">
        <v>33.1</v>
      </c>
      <c r="V204" s="44"/>
      <c r="W204" s="67">
        <f t="shared" si="38"/>
        <v>42.5</v>
      </c>
      <c r="X204" s="67"/>
      <c r="Y204" s="67">
        <v>30.31</v>
      </c>
      <c r="Z204" s="67"/>
      <c r="AA204" s="67">
        <f t="shared" si="39"/>
        <v>34.200000000000003</v>
      </c>
      <c r="AB204" s="67"/>
      <c r="AC204" s="68">
        <v>24.39</v>
      </c>
    </row>
    <row r="205" spans="2:29">
      <c r="B205" s="26"/>
      <c r="C205" s="18" t="s">
        <v>190</v>
      </c>
      <c r="D205" s="18"/>
      <c r="E205" s="69">
        <f t="shared" si="33"/>
        <v>54.800000000000004</v>
      </c>
      <c r="F205" s="69">
        <v>39.14</v>
      </c>
      <c r="G205" s="42"/>
      <c r="H205" s="69">
        <f t="shared" si="34"/>
        <v>49.5</v>
      </c>
      <c r="I205" s="69"/>
      <c r="J205" s="73">
        <v>35.32</v>
      </c>
      <c r="K205" s="42"/>
      <c r="L205" s="69">
        <f t="shared" si="35"/>
        <v>45.9</v>
      </c>
      <c r="M205" s="69"/>
      <c r="N205" s="69">
        <v>32.76</v>
      </c>
      <c r="O205" s="69"/>
      <c r="P205" s="69">
        <f t="shared" si="36"/>
        <v>38.200000000000003</v>
      </c>
      <c r="Q205" s="69"/>
      <c r="R205" s="42">
        <v>27.22</v>
      </c>
      <c r="S205" s="69">
        <f t="shared" si="37"/>
        <v>49.5</v>
      </c>
      <c r="T205" s="69"/>
      <c r="U205" s="73">
        <v>35.32</v>
      </c>
      <c r="V205" s="42"/>
      <c r="W205" s="69">
        <f t="shared" si="38"/>
        <v>45.9</v>
      </c>
      <c r="X205" s="69"/>
      <c r="Y205" s="69">
        <v>32.76</v>
      </c>
      <c r="Z205" s="69"/>
      <c r="AA205" s="69">
        <f t="shared" si="39"/>
        <v>38.200000000000003</v>
      </c>
      <c r="AB205" s="69"/>
      <c r="AC205" s="42">
        <v>27.22</v>
      </c>
    </row>
    <row r="206" spans="2:29">
      <c r="B206" s="23"/>
      <c r="C206" s="24" t="s">
        <v>191</v>
      </c>
      <c r="D206" s="24"/>
      <c r="E206" s="67">
        <f t="shared" si="33"/>
        <v>53.4</v>
      </c>
      <c r="F206" s="44">
        <v>38.14</v>
      </c>
      <c r="G206" s="44"/>
      <c r="H206" s="67">
        <f t="shared" si="34"/>
        <v>48.2</v>
      </c>
      <c r="I206" s="44"/>
      <c r="J206" s="72">
        <v>34.369999999999997</v>
      </c>
      <c r="K206" s="44"/>
      <c r="L206" s="67">
        <f t="shared" si="35"/>
        <v>45</v>
      </c>
      <c r="M206" s="67"/>
      <c r="N206" s="67">
        <v>32.14</v>
      </c>
      <c r="O206" s="67"/>
      <c r="P206" s="67">
        <f t="shared" si="36"/>
        <v>37.5</v>
      </c>
      <c r="Q206" s="67"/>
      <c r="R206" s="44">
        <v>26.75</v>
      </c>
      <c r="S206" s="67">
        <f t="shared" si="37"/>
        <v>48.2</v>
      </c>
      <c r="T206" s="44"/>
      <c r="U206" s="72">
        <v>34.369999999999997</v>
      </c>
      <c r="V206" s="44"/>
      <c r="W206" s="67">
        <f t="shared" si="38"/>
        <v>45</v>
      </c>
      <c r="X206" s="67"/>
      <c r="Y206" s="67">
        <v>32.14</v>
      </c>
      <c r="Z206" s="67"/>
      <c r="AA206" s="67">
        <f t="shared" si="39"/>
        <v>37.5</v>
      </c>
      <c r="AB206" s="67"/>
      <c r="AC206" s="44">
        <v>26.75</v>
      </c>
    </row>
    <row r="207" spans="2:29">
      <c r="B207" s="26"/>
      <c r="C207" s="18" t="s">
        <v>192</v>
      </c>
      <c r="D207" s="18"/>
      <c r="E207" s="69">
        <f t="shared" si="33"/>
        <v>54.6</v>
      </c>
      <c r="F207" s="42">
        <v>38.96</v>
      </c>
      <c r="G207" s="42"/>
      <c r="H207" s="69">
        <f t="shared" si="34"/>
        <v>49.2</v>
      </c>
      <c r="I207" s="42"/>
      <c r="J207" s="70">
        <v>35.14</v>
      </c>
      <c r="K207" s="42"/>
      <c r="L207" s="69">
        <f t="shared" si="35"/>
        <v>45.800000000000004</v>
      </c>
      <c r="M207" s="69"/>
      <c r="N207" s="69">
        <v>32.65</v>
      </c>
      <c r="O207" s="69"/>
      <c r="P207" s="69">
        <f t="shared" si="36"/>
        <v>38</v>
      </c>
      <c r="Q207" s="69"/>
      <c r="R207" s="42">
        <v>27.13</v>
      </c>
      <c r="S207" s="69">
        <f t="shared" si="37"/>
        <v>49.2</v>
      </c>
      <c r="T207" s="42"/>
      <c r="U207" s="70">
        <v>35.14</v>
      </c>
      <c r="V207" s="42"/>
      <c r="W207" s="69">
        <f t="shared" si="38"/>
        <v>45.800000000000004</v>
      </c>
      <c r="X207" s="69"/>
      <c r="Y207" s="69">
        <v>32.65</v>
      </c>
      <c r="Z207" s="69"/>
      <c r="AA207" s="69">
        <f t="shared" si="39"/>
        <v>38</v>
      </c>
      <c r="AB207" s="69"/>
      <c r="AC207" s="42">
        <v>27.13</v>
      </c>
    </row>
    <row r="208" spans="2:29">
      <c r="B208" s="23"/>
      <c r="C208" s="24" t="s">
        <v>193</v>
      </c>
      <c r="D208" s="24"/>
      <c r="E208" s="67">
        <f t="shared" si="33"/>
        <v>57.5</v>
      </c>
      <c r="F208" s="44">
        <v>41.06</v>
      </c>
      <c r="G208" s="44"/>
      <c r="H208" s="67">
        <f t="shared" si="34"/>
        <v>52.4</v>
      </c>
      <c r="I208" s="44"/>
      <c r="J208" s="72">
        <v>37.380000000000003</v>
      </c>
      <c r="K208" s="44"/>
      <c r="L208" s="67">
        <f t="shared" si="35"/>
        <v>43.1</v>
      </c>
      <c r="M208" s="67"/>
      <c r="N208" s="67">
        <v>30.73</v>
      </c>
      <c r="O208" s="67"/>
      <c r="P208" s="67"/>
      <c r="Q208" s="67"/>
      <c r="R208" s="68" t="s">
        <v>194</v>
      </c>
      <c r="S208" s="67">
        <f t="shared" si="37"/>
        <v>52.4</v>
      </c>
      <c r="T208" s="44"/>
      <c r="U208" s="72">
        <v>37.380000000000003</v>
      </c>
      <c r="V208" s="44"/>
      <c r="W208" s="67">
        <f t="shared" si="38"/>
        <v>43.1</v>
      </c>
      <c r="X208" s="67"/>
      <c r="Y208" s="67">
        <v>30.73</v>
      </c>
      <c r="Z208" s="67"/>
      <c r="AA208" s="67" t="s">
        <v>194</v>
      </c>
      <c r="AB208" s="67"/>
      <c r="AC208" s="68" t="s">
        <v>194</v>
      </c>
    </row>
    <row r="209" spans="2:29">
      <c r="B209" s="26"/>
      <c r="C209" s="18" t="s">
        <v>195</v>
      </c>
      <c r="D209" s="18"/>
      <c r="E209" s="69">
        <f t="shared" si="33"/>
        <v>56</v>
      </c>
      <c r="F209" s="42">
        <v>39.93</v>
      </c>
      <c r="G209" s="42"/>
      <c r="H209" s="69">
        <f t="shared" si="34"/>
        <v>50.9</v>
      </c>
      <c r="I209" s="42"/>
      <c r="J209" s="70">
        <v>36.299999999999997</v>
      </c>
      <c r="K209" s="42"/>
      <c r="L209" s="69">
        <f t="shared" si="35"/>
        <v>42.1</v>
      </c>
      <c r="M209" s="69"/>
      <c r="N209" s="69">
        <v>30.05</v>
      </c>
      <c r="O209" s="69"/>
      <c r="P209" s="69"/>
      <c r="Q209" s="69"/>
      <c r="R209" s="71" t="s">
        <v>194</v>
      </c>
      <c r="S209" s="69">
        <f t="shared" si="37"/>
        <v>50.9</v>
      </c>
      <c r="T209" s="42"/>
      <c r="U209" s="70">
        <v>36.299999999999997</v>
      </c>
      <c r="V209" s="42"/>
      <c r="W209" s="69">
        <f t="shared" si="38"/>
        <v>42.1</v>
      </c>
      <c r="X209" s="69"/>
      <c r="Y209" s="69">
        <v>30.05</v>
      </c>
      <c r="Z209" s="69"/>
      <c r="AA209" s="69" t="s">
        <v>194</v>
      </c>
      <c r="AB209" s="69"/>
      <c r="AC209" s="71" t="s">
        <v>194</v>
      </c>
    </row>
    <row r="210" spans="2:29">
      <c r="B210" s="23"/>
      <c r="C210" s="24" t="s">
        <v>196</v>
      </c>
      <c r="D210" s="24"/>
      <c r="E210" s="67">
        <f t="shared" si="33"/>
        <v>57.2</v>
      </c>
      <c r="F210" s="44">
        <v>40.840000000000003</v>
      </c>
      <c r="G210" s="44"/>
      <c r="H210" s="67">
        <f t="shared" si="34"/>
        <v>52.1</v>
      </c>
      <c r="I210" s="44"/>
      <c r="J210" s="72">
        <v>37.19</v>
      </c>
      <c r="K210" s="44"/>
      <c r="L210" s="67">
        <f t="shared" si="35"/>
        <v>42.9</v>
      </c>
      <c r="M210" s="67"/>
      <c r="N210" s="67">
        <v>30.61</v>
      </c>
      <c r="O210" s="67"/>
      <c r="P210" s="67"/>
      <c r="Q210" s="67"/>
      <c r="R210" s="68" t="s">
        <v>194</v>
      </c>
      <c r="S210" s="67">
        <f t="shared" si="37"/>
        <v>52.1</v>
      </c>
      <c r="T210" s="44"/>
      <c r="U210" s="72">
        <v>37.19</v>
      </c>
      <c r="V210" s="44"/>
      <c r="W210" s="67">
        <f t="shared" si="38"/>
        <v>42.9</v>
      </c>
      <c r="X210" s="67"/>
      <c r="Y210" s="67">
        <v>30.61</v>
      </c>
      <c r="Z210" s="67"/>
      <c r="AA210" s="67" t="s">
        <v>194</v>
      </c>
      <c r="AB210" s="67"/>
      <c r="AC210" s="68" t="s">
        <v>194</v>
      </c>
    </row>
    <row r="211" spans="2:29">
      <c r="B211" s="26"/>
      <c r="C211" s="18" t="s">
        <v>197</v>
      </c>
      <c r="D211" s="18"/>
      <c r="E211" s="42">
        <f t="shared" ref="E211:E219" si="40">ROUNDUP(F211*1.25,1)</f>
        <v>37.4</v>
      </c>
      <c r="F211" s="42">
        <v>29.92</v>
      </c>
      <c r="G211" s="42"/>
      <c r="H211" s="74">
        <f t="shared" ref="H211:H213" si="41">ROUNDUP(J211*1.25,1)</f>
        <v>36.1</v>
      </c>
      <c r="I211" s="42"/>
      <c r="J211" s="70">
        <v>28.82</v>
      </c>
      <c r="K211" s="42"/>
      <c r="L211" s="69">
        <f t="shared" si="35"/>
        <v>34.700000000000003</v>
      </c>
      <c r="M211" s="42"/>
      <c r="N211" s="42">
        <v>24.75</v>
      </c>
      <c r="O211" s="42"/>
      <c r="P211" s="69">
        <f t="shared" ref="P211:P213" si="42">ROUNDUP(R211*1.4,1)</f>
        <v>29</v>
      </c>
      <c r="Q211" s="59"/>
      <c r="R211" s="42">
        <v>20.65</v>
      </c>
      <c r="S211" s="96">
        <f t="shared" ref="S211:S213" si="43">ROUNDUP(U211*1.25,1)</f>
        <v>36.1</v>
      </c>
      <c r="T211" s="42"/>
      <c r="U211" s="70">
        <v>28.82</v>
      </c>
      <c r="V211" s="42"/>
      <c r="W211" s="69">
        <f t="shared" si="38"/>
        <v>34.700000000000003</v>
      </c>
      <c r="X211" s="42"/>
      <c r="Y211" s="42">
        <v>24.75</v>
      </c>
      <c r="Z211" s="42"/>
      <c r="AA211" s="69">
        <f t="shared" ref="AA211:AA213" si="44">ROUNDUP(AC211*1.4,1)</f>
        <v>29</v>
      </c>
      <c r="AB211" s="59"/>
      <c r="AC211" s="42">
        <v>20.65</v>
      </c>
    </row>
    <row r="212" spans="2:29">
      <c r="B212" s="23"/>
      <c r="C212" s="24" t="s">
        <v>198</v>
      </c>
      <c r="D212" s="24"/>
      <c r="E212" s="44">
        <f t="shared" si="40"/>
        <v>16.5</v>
      </c>
      <c r="F212" s="44">
        <v>13.2</v>
      </c>
      <c r="G212" s="44"/>
      <c r="H212" s="75">
        <f t="shared" si="41"/>
        <v>16.5</v>
      </c>
      <c r="I212" s="44"/>
      <c r="J212" s="72">
        <v>13.2</v>
      </c>
      <c r="K212" s="44"/>
      <c r="L212" s="67">
        <f t="shared" si="35"/>
        <v>18.5</v>
      </c>
      <c r="M212" s="44"/>
      <c r="N212" s="44">
        <v>13.2</v>
      </c>
      <c r="O212" s="44"/>
      <c r="P212" s="67">
        <f t="shared" si="42"/>
        <v>18.5</v>
      </c>
      <c r="Q212" s="76"/>
      <c r="R212" s="44">
        <v>13.2</v>
      </c>
      <c r="S212" s="75">
        <f t="shared" si="43"/>
        <v>16.5</v>
      </c>
      <c r="T212" s="44"/>
      <c r="U212" s="72">
        <v>13.2</v>
      </c>
      <c r="V212" s="44"/>
      <c r="W212" s="67">
        <f t="shared" si="38"/>
        <v>18.5</v>
      </c>
      <c r="X212" s="44"/>
      <c r="Y212" s="44">
        <v>13.2</v>
      </c>
      <c r="Z212" s="44"/>
      <c r="AA212" s="67">
        <f t="shared" si="44"/>
        <v>18.5</v>
      </c>
      <c r="AB212" s="76"/>
      <c r="AC212" s="44">
        <v>13.2</v>
      </c>
    </row>
    <row r="213" spans="2:29">
      <c r="B213" s="26"/>
      <c r="C213" s="18" t="s">
        <v>199</v>
      </c>
      <c r="D213" s="18"/>
      <c r="E213" s="42">
        <f t="shared" si="40"/>
        <v>9.4</v>
      </c>
      <c r="F213" s="42">
        <v>7.5</v>
      </c>
      <c r="G213" s="42"/>
      <c r="H213" s="77">
        <f t="shared" si="41"/>
        <v>9</v>
      </c>
      <c r="I213" s="42"/>
      <c r="J213" s="70">
        <v>7.2</v>
      </c>
      <c r="K213" s="42"/>
      <c r="L213" s="69">
        <f t="shared" si="35"/>
        <v>9.6</v>
      </c>
      <c r="M213" s="42"/>
      <c r="N213" s="42">
        <v>6.8</v>
      </c>
      <c r="O213" s="42"/>
      <c r="P213" s="69">
        <f t="shared" si="42"/>
        <v>9.2999999999999989</v>
      </c>
      <c r="Q213" s="59"/>
      <c r="R213" s="42">
        <v>6.6</v>
      </c>
      <c r="S213" s="97">
        <f t="shared" si="43"/>
        <v>9</v>
      </c>
      <c r="T213" s="42"/>
      <c r="U213" s="70">
        <v>7.2</v>
      </c>
      <c r="V213" s="42"/>
      <c r="W213" s="69">
        <f t="shared" si="38"/>
        <v>9.6</v>
      </c>
      <c r="X213" s="42"/>
      <c r="Y213" s="42">
        <v>6.8</v>
      </c>
      <c r="Z213" s="42"/>
      <c r="AA213" s="69">
        <f t="shared" si="44"/>
        <v>9.2999999999999989</v>
      </c>
      <c r="AB213" s="59"/>
      <c r="AC213" s="42">
        <v>6.6</v>
      </c>
    </row>
    <row r="214" spans="2:29">
      <c r="B214" s="23"/>
      <c r="C214" s="24" t="s">
        <v>200</v>
      </c>
      <c r="D214" s="24"/>
      <c r="E214" s="44">
        <f>ROUNDUP(F214*1.5,1)</f>
        <v>13.7</v>
      </c>
      <c r="F214" s="75">
        <v>9.1</v>
      </c>
      <c r="G214" s="78"/>
      <c r="H214" s="10"/>
      <c r="I214" s="10"/>
      <c r="J214" s="10"/>
      <c r="K214" s="10"/>
      <c r="L214" s="10"/>
      <c r="M214" s="10"/>
      <c r="N214" s="10"/>
      <c r="O214" s="10"/>
      <c r="P214" s="52"/>
      <c r="Q214" s="52"/>
      <c r="R214" s="52"/>
    </row>
    <row r="215" spans="2:29">
      <c r="B215" s="26"/>
      <c r="C215" s="18" t="s">
        <v>201</v>
      </c>
      <c r="D215" s="18"/>
      <c r="E215" s="42">
        <f t="shared" si="40"/>
        <v>6.3999999999999995</v>
      </c>
      <c r="F215" s="74">
        <v>5.0599999999999996</v>
      </c>
      <c r="G215" s="78"/>
      <c r="H215" s="10"/>
      <c r="I215" s="10"/>
      <c r="J215" s="10"/>
      <c r="K215" s="10"/>
      <c r="L215" s="10"/>
      <c r="M215" s="10"/>
      <c r="N215" s="10"/>
      <c r="O215" s="10"/>
      <c r="P215" s="52"/>
      <c r="Q215" s="52"/>
      <c r="R215" s="52"/>
    </row>
    <row r="216" spans="2:29">
      <c r="B216" s="23"/>
      <c r="C216" s="24" t="s">
        <v>202</v>
      </c>
      <c r="D216" s="24"/>
      <c r="E216" s="44">
        <f t="shared" si="40"/>
        <v>36.300000000000004</v>
      </c>
      <c r="F216" s="75">
        <v>29</v>
      </c>
      <c r="G216" s="78"/>
      <c r="H216" s="10"/>
      <c r="I216" s="10"/>
      <c r="J216" s="10"/>
      <c r="K216" s="10"/>
      <c r="L216" s="10"/>
      <c r="M216" s="10"/>
      <c r="N216" s="10"/>
      <c r="O216" s="10"/>
      <c r="P216" s="52"/>
      <c r="Q216" s="52"/>
      <c r="R216" s="52"/>
    </row>
    <row r="217" spans="2:29">
      <c r="B217" s="26"/>
      <c r="C217" s="18" t="s">
        <v>203</v>
      </c>
      <c r="D217" s="18"/>
      <c r="E217" s="42">
        <f t="shared" si="40"/>
        <v>57.300000000000004</v>
      </c>
      <c r="F217" s="74">
        <v>45.8</v>
      </c>
      <c r="G217" s="78"/>
      <c r="H217" s="10"/>
      <c r="I217" s="10"/>
      <c r="J217" s="10"/>
      <c r="K217" s="10"/>
      <c r="L217" s="10"/>
      <c r="M217" s="10"/>
      <c r="N217" s="10"/>
      <c r="O217" s="10"/>
      <c r="P217" s="52"/>
      <c r="Q217" s="52"/>
      <c r="R217" s="52"/>
    </row>
    <row r="218" spans="2:29">
      <c r="B218" s="23"/>
      <c r="C218" s="24" t="s">
        <v>204</v>
      </c>
      <c r="D218" s="24"/>
      <c r="E218" s="44">
        <f t="shared" si="40"/>
        <v>18</v>
      </c>
      <c r="F218" s="75">
        <v>14.4</v>
      </c>
      <c r="G218" s="78"/>
      <c r="H218" s="10"/>
      <c r="I218" s="10"/>
      <c r="J218" s="10"/>
      <c r="K218" s="10"/>
      <c r="L218" s="10"/>
      <c r="M218" s="10"/>
      <c r="N218" s="10"/>
      <c r="O218" s="10"/>
      <c r="P218" s="52"/>
      <c r="Q218" s="52"/>
      <c r="R218" s="52"/>
    </row>
    <row r="219" spans="2:29">
      <c r="B219" s="26"/>
      <c r="C219" s="18" t="s">
        <v>205</v>
      </c>
      <c r="D219" s="18"/>
      <c r="E219" s="42">
        <f t="shared" si="40"/>
        <v>19.8</v>
      </c>
      <c r="F219" s="74">
        <v>15.8</v>
      </c>
      <c r="G219" s="78"/>
      <c r="H219" s="10"/>
      <c r="I219" s="10"/>
      <c r="J219" s="10"/>
      <c r="K219" s="10"/>
      <c r="L219" s="10"/>
      <c r="M219" s="10"/>
      <c r="N219" s="10"/>
      <c r="O219" s="10"/>
      <c r="P219" s="52"/>
      <c r="Q219" s="52"/>
      <c r="R219" s="52"/>
    </row>
    <row r="220" spans="2:29">
      <c r="B220" s="26"/>
      <c r="C220" s="18"/>
      <c r="D220" s="18"/>
      <c r="E220" s="124"/>
      <c r="F220" s="79"/>
      <c r="G220" s="80"/>
      <c r="L220" s="2"/>
      <c r="M220" s="10"/>
    </row>
    <row r="221" spans="2:29">
      <c r="B221" s="5" t="s">
        <v>206</v>
      </c>
      <c r="C221" s="18"/>
      <c r="D221" s="18"/>
      <c r="E221" s="8" t="s">
        <v>7</v>
      </c>
      <c r="F221" s="28" t="s">
        <v>207</v>
      </c>
      <c r="G221" s="28"/>
      <c r="H221" s="28" t="s">
        <v>208</v>
      </c>
      <c r="I221" s="28"/>
      <c r="J221" s="28" t="s">
        <v>209</v>
      </c>
      <c r="K221" s="28"/>
      <c r="L221" s="28" t="s">
        <v>210</v>
      </c>
      <c r="M221" s="10"/>
    </row>
    <row r="222" spans="2:29">
      <c r="B222" s="23"/>
      <c r="C222" s="24" t="s">
        <v>211</v>
      </c>
      <c r="D222" s="24"/>
      <c r="E222" s="44">
        <f t="shared" ref="E222:E234" si="45">ROUNDUP(F222*1.25,1)</f>
        <v>14.4</v>
      </c>
      <c r="F222" s="25">
        <f t="shared" ref="F222:F232" si="46">ROUNDUP(H222*1.079,1)</f>
        <v>11.5</v>
      </c>
      <c r="G222" s="25"/>
      <c r="H222" s="25">
        <f t="shared" ref="H222:H232" si="47">ROUNDUP(J222*1.06,1)</f>
        <v>10.6</v>
      </c>
      <c r="I222" s="25"/>
      <c r="J222" s="25">
        <f t="shared" ref="J222:J232" si="48">ROUNDUP(L222*1.05,1)</f>
        <v>10</v>
      </c>
      <c r="K222" s="25"/>
      <c r="L222" s="25">
        <v>9.4499999999999993</v>
      </c>
      <c r="M222" s="10"/>
    </row>
    <row r="223" spans="2:29">
      <c r="B223" s="26"/>
      <c r="C223" s="18" t="s">
        <v>212</v>
      </c>
      <c r="D223" s="18"/>
      <c r="E223" s="42">
        <f t="shared" si="45"/>
        <v>14.799999999999999</v>
      </c>
      <c r="F223" s="27">
        <f t="shared" si="46"/>
        <v>11.799999999999999</v>
      </c>
      <c r="G223" s="27"/>
      <c r="H223" s="27">
        <f t="shared" si="47"/>
        <v>10.9</v>
      </c>
      <c r="I223" s="27"/>
      <c r="J223" s="27">
        <f t="shared" si="48"/>
        <v>10.199999999999999</v>
      </c>
      <c r="K223" s="27"/>
      <c r="L223" s="27">
        <v>9.65</v>
      </c>
      <c r="M223" s="10"/>
    </row>
    <row r="224" spans="2:29">
      <c r="B224" s="23"/>
      <c r="C224" s="24" t="s">
        <v>213</v>
      </c>
      <c r="D224" s="24"/>
      <c r="E224" s="44">
        <f t="shared" si="45"/>
        <v>16.5</v>
      </c>
      <c r="F224" s="25">
        <f t="shared" si="46"/>
        <v>13.2</v>
      </c>
      <c r="G224" s="25"/>
      <c r="H224" s="25">
        <f t="shared" si="47"/>
        <v>12.2</v>
      </c>
      <c r="I224" s="25"/>
      <c r="J224" s="25">
        <f t="shared" si="48"/>
        <v>11.5</v>
      </c>
      <c r="K224" s="25"/>
      <c r="L224" s="25">
        <v>10.95</v>
      </c>
      <c r="M224" s="10"/>
    </row>
    <row r="225" spans="2:19">
      <c r="B225" s="26"/>
      <c r="C225" s="18" t="s">
        <v>214</v>
      </c>
      <c r="D225" s="18"/>
      <c r="E225" s="42">
        <f t="shared" si="45"/>
        <v>16.200000000000003</v>
      </c>
      <c r="F225" s="27">
        <f t="shared" si="46"/>
        <v>12.9</v>
      </c>
      <c r="G225" s="27"/>
      <c r="H225" s="27">
        <f t="shared" si="47"/>
        <v>11.9</v>
      </c>
      <c r="I225" s="27"/>
      <c r="J225" s="27">
        <f t="shared" si="48"/>
        <v>11.2</v>
      </c>
      <c r="K225" s="27"/>
      <c r="L225" s="27">
        <v>10.6</v>
      </c>
      <c r="M225" s="10"/>
    </row>
    <row r="226" spans="2:19">
      <c r="B226" s="23"/>
      <c r="C226" s="24" t="s">
        <v>215</v>
      </c>
      <c r="D226" s="24"/>
      <c r="E226" s="44">
        <f t="shared" si="45"/>
        <v>17</v>
      </c>
      <c r="F226" s="25">
        <f t="shared" si="46"/>
        <v>13.6</v>
      </c>
      <c r="G226" s="25"/>
      <c r="H226" s="25">
        <f t="shared" si="47"/>
        <v>12.6</v>
      </c>
      <c r="I226" s="25"/>
      <c r="J226" s="25">
        <f t="shared" si="48"/>
        <v>11.799999999999999</v>
      </c>
      <c r="K226" s="25"/>
      <c r="L226" s="25">
        <v>11.15</v>
      </c>
      <c r="M226" s="10"/>
    </row>
    <row r="227" spans="2:19">
      <c r="B227" s="26"/>
      <c r="C227" s="18" t="s">
        <v>216</v>
      </c>
      <c r="D227" s="18"/>
      <c r="E227" s="42">
        <f t="shared" si="45"/>
        <v>17.8</v>
      </c>
      <c r="F227" s="27">
        <f t="shared" si="46"/>
        <v>14.2</v>
      </c>
      <c r="G227" s="27"/>
      <c r="H227" s="27">
        <f t="shared" si="47"/>
        <v>13.1</v>
      </c>
      <c r="I227" s="27"/>
      <c r="J227" s="27">
        <f t="shared" si="48"/>
        <v>12.299999999999999</v>
      </c>
      <c r="K227" s="27"/>
      <c r="L227" s="27">
        <v>11.65</v>
      </c>
      <c r="M227" s="10"/>
    </row>
    <row r="228" spans="2:19">
      <c r="B228" s="23"/>
      <c r="C228" s="24" t="s">
        <v>217</v>
      </c>
      <c r="D228" s="24"/>
      <c r="E228" s="44">
        <f t="shared" si="45"/>
        <v>18.8</v>
      </c>
      <c r="F228" s="25">
        <f t="shared" si="46"/>
        <v>15</v>
      </c>
      <c r="G228" s="25"/>
      <c r="H228" s="25">
        <f t="shared" si="47"/>
        <v>13.9</v>
      </c>
      <c r="I228" s="25"/>
      <c r="J228" s="25">
        <f t="shared" si="48"/>
        <v>13.1</v>
      </c>
      <c r="K228" s="25"/>
      <c r="L228" s="25">
        <v>12.4</v>
      </c>
      <c r="M228" s="10"/>
    </row>
    <row r="229" spans="2:19">
      <c r="B229" s="26"/>
      <c r="C229" s="18" t="s">
        <v>218</v>
      </c>
      <c r="D229" s="18"/>
      <c r="E229" s="42">
        <f t="shared" si="45"/>
        <v>11.4</v>
      </c>
      <c r="F229" s="27">
        <f t="shared" si="46"/>
        <v>9.1</v>
      </c>
      <c r="G229" s="27"/>
      <c r="H229" s="27">
        <f t="shared" si="47"/>
        <v>8.4</v>
      </c>
      <c r="I229" s="27"/>
      <c r="J229" s="27">
        <f t="shared" si="48"/>
        <v>7.8999999999999995</v>
      </c>
      <c r="K229" s="27"/>
      <c r="L229" s="27">
        <v>7.5</v>
      </c>
      <c r="M229" s="10"/>
    </row>
    <row r="230" spans="2:19">
      <c r="B230" s="23"/>
      <c r="C230" s="24" t="s">
        <v>219</v>
      </c>
      <c r="D230" s="24"/>
      <c r="E230" s="44">
        <f t="shared" si="45"/>
        <v>11.4</v>
      </c>
      <c r="F230" s="25">
        <f t="shared" si="46"/>
        <v>9.1</v>
      </c>
      <c r="G230" s="25"/>
      <c r="H230" s="25">
        <f t="shared" si="47"/>
        <v>8.4</v>
      </c>
      <c r="I230" s="25"/>
      <c r="J230" s="25">
        <f t="shared" si="48"/>
        <v>7.8999999999999995</v>
      </c>
      <c r="K230" s="25"/>
      <c r="L230" s="25">
        <v>7.5</v>
      </c>
      <c r="M230" s="10"/>
    </row>
    <row r="231" spans="2:19">
      <c r="B231" s="26"/>
      <c r="C231" s="18" t="s">
        <v>220</v>
      </c>
      <c r="D231" s="18"/>
      <c r="E231" s="42">
        <f t="shared" si="45"/>
        <v>11.4</v>
      </c>
      <c r="F231" s="27">
        <f t="shared" si="46"/>
        <v>9.1</v>
      </c>
      <c r="G231" s="27"/>
      <c r="H231" s="27">
        <f t="shared" si="47"/>
        <v>8.4</v>
      </c>
      <c r="I231" s="27"/>
      <c r="J231" s="27">
        <f t="shared" si="48"/>
        <v>7.8999999999999995</v>
      </c>
      <c r="K231" s="27"/>
      <c r="L231" s="27">
        <v>7.5</v>
      </c>
      <c r="M231" s="10"/>
    </row>
    <row r="232" spans="2:19">
      <c r="B232" s="23"/>
      <c r="C232" s="24" t="s">
        <v>221</v>
      </c>
      <c r="D232" s="24"/>
      <c r="E232" s="44">
        <f t="shared" si="45"/>
        <v>11.4</v>
      </c>
      <c r="F232" s="25">
        <f t="shared" si="46"/>
        <v>9.1</v>
      </c>
      <c r="G232" s="25"/>
      <c r="H232" s="25">
        <f t="shared" si="47"/>
        <v>8.4</v>
      </c>
      <c r="I232" s="25"/>
      <c r="J232" s="25">
        <f t="shared" si="48"/>
        <v>7.8999999999999995</v>
      </c>
      <c r="K232" s="25"/>
      <c r="L232" s="25">
        <v>7.5</v>
      </c>
      <c r="M232" s="10"/>
    </row>
    <row r="233" spans="2:19">
      <c r="B233" s="26"/>
      <c r="C233" s="18" t="s">
        <v>222</v>
      </c>
      <c r="D233" s="18"/>
      <c r="E233" s="42">
        <f t="shared" si="45"/>
        <v>43.5</v>
      </c>
      <c r="F233" s="81">
        <v>34.75</v>
      </c>
      <c r="G233" s="78"/>
      <c r="H233" s="10"/>
      <c r="I233" s="10"/>
      <c r="J233" s="10"/>
      <c r="K233" s="10"/>
      <c r="L233" s="10"/>
      <c r="M233" s="10"/>
    </row>
    <row r="234" spans="2:19">
      <c r="B234" s="23"/>
      <c r="C234" s="24" t="s">
        <v>223</v>
      </c>
      <c r="D234" s="24"/>
      <c r="E234" s="44">
        <f t="shared" si="45"/>
        <v>46.300000000000004</v>
      </c>
      <c r="F234" s="82">
        <v>37</v>
      </c>
      <c r="G234" s="78"/>
      <c r="H234" s="10"/>
      <c r="I234" s="10"/>
      <c r="J234" s="10"/>
      <c r="K234" s="10"/>
      <c r="L234" s="10"/>
      <c r="M234" s="10"/>
    </row>
    <row r="235" spans="2:19">
      <c r="B235" s="5" t="s">
        <v>224</v>
      </c>
      <c r="C235" s="18"/>
      <c r="D235" s="18"/>
      <c r="E235" s="99"/>
      <c r="F235" s="123"/>
      <c r="G235" s="78"/>
      <c r="H235" s="10"/>
      <c r="I235" s="10"/>
      <c r="J235" s="10"/>
      <c r="K235" s="10"/>
      <c r="L235" s="10"/>
      <c r="M235" s="10"/>
      <c r="S235" s="80"/>
    </row>
    <row r="236" spans="2:19">
      <c r="B236" s="5"/>
      <c r="C236" s="18"/>
      <c r="D236" s="18"/>
      <c r="E236" s="8" t="s">
        <v>7</v>
      </c>
      <c r="F236" s="28" t="s">
        <v>207</v>
      </c>
      <c r="G236" s="28"/>
      <c r="H236" s="28" t="s">
        <v>208</v>
      </c>
      <c r="I236" s="28"/>
      <c r="J236" s="28" t="s">
        <v>209</v>
      </c>
      <c r="K236" s="28"/>
      <c r="L236" s="28" t="s">
        <v>210</v>
      </c>
      <c r="M236" s="10"/>
    </row>
    <row r="237" spans="2:19">
      <c r="B237" s="23"/>
      <c r="C237" s="24" t="s">
        <v>225</v>
      </c>
      <c r="D237" s="24"/>
      <c r="E237" s="44">
        <f t="shared" ref="E237:E270" si="49">ROUNDUP(F237*1.25,1)</f>
        <v>5.5</v>
      </c>
      <c r="F237" s="25">
        <f t="shared" ref="F237:F249" si="50">ROUNDUP(H237*1.079,1)</f>
        <v>4.3999999999999995</v>
      </c>
      <c r="G237" s="25"/>
      <c r="H237" s="25">
        <f>ROUNDUP(J237*1.06,1)</f>
        <v>4</v>
      </c>
      <c r="I237" s="25"/>
      <c r="J237" s="25">
        <f t="shared" ref="J237:J249" si="51">ROUNDUP(L237*1.05,1)</f>
        <v>3.7</v>
      </c>
      <c r="K237" s="25"/>
      <c r="L237" s="25">
        <v>3.45</v>
      </c>
      <c r="M237" s="10"/>
    </row>
    <row r="238" spans="2:19">
      <c r="B238" s="26"/>
      <c r="C238" s="18" t="s">
        <v>226</v>
      </c>
      <c r="D238" s="18"/>
      <c r="E238" s="42">
        <f t="shared" si="49"/>
        <v>5.5</v>
      </c>
      <c r="F238" s="27">
        <f t="shared" si="50"/>
        <v>4.3999999999999995</v>
      </c>
      <c r="G238" s="27"/>
      <c r="H238" s="27">
        <f>ROUNDUP(J238*1.06,1)</f>
        <v>4</v>
      </c>
      <c r="I238" s="27"/>
      <c r="J238" s="27">
        <f t="shared" si="51"/>
        <v>3.7</v>
      </c>
      <c r="K238" s="27"/>
      <c r="L238" s="27">
        <v>3.45</v>
      </c>
      <c r="M238" s="10"/>
    </row>
    <row r="239" spans="2:19">
      <c r="B239" s="23"/>
      <c r="C239" s="24" t="s">
        <v>227</v>
      </c>
      <c r="D239" s="24"/>
      <c r="E239" s="44">
        <f t="shared" si="49"/>
        <v>10.5</v>
      </c>
      <c r="F239" s="25">
        <f t="shared" si="50"/>
        <v>8.4</v>
      </c>
      <c r="G239" s="25"/>
      <c r="H239" s="25">
        <f t="shared" ref="H239:H249" si="52">ROUNDUP(J239*1.06,1)</f>
        <v>7.6999999999999993</v>
      </c>
      <c r="I239" s="25"/>
      <c r="J239" s="25">
        <f t="shared" si="51"/>
        <v>7.1999999999999993</v>
      </c>
      <c r="K239" s="25"/>
      <c r="L239" s="25">
        <v>6.8</v>
      </c>
      <c r="M239" s="10"/>
    </row>
    <row r="240" spans="2:19">
      <c r="B240" s="26"/>
      <c r="C240" s="18" t="s">
        <v>228</v>
      </c>
      <c r="D240" s="18"/>
      <c r="E240" s="42">
        <f t="shared" si="49"/>
        <v>14.4</v>
      </c>
      <c r="F240" s="27">
        <f t="shared" si="50"/>
        <v>11.5</v>
      </c>
      <c r="G240" s="27"/>
      <c r="H240" s="27">
        <f t="shared" si="52"/>
        <v>10.6</v>
      </c>
      <c r="I240" s="27"/>
      <c r="J240" s="27">
        <f t="shared" si="51"/>
        <v>10</v>
      </c>
      <c r="K240" s="27"/>
      <c r="L240" s="27">
        <v>9.4499999999999993</v>
      </c>
      <c r="M240" s="10"/>
    </row>
    <row r="241" spans="2:13">
      <c r="B241" s="23"/>
      <c r="C241" s="24" t="s">
        <v>229</v>
      </c>
      <c r="D241" s="24"/>
      <c r="E241" s="44">
        <f t="shared" si="49"/>
        <v>20.3</v>
      </c>
      <c r="F241" s="25">
        <v>16.23</v>
      </c>
      <c r="G241" s="25"/>
      <c r="H241" s="25">
        <v>15.46</v>
      </c>
      <c r="I241" s="25"/>
      <c r="J241" s="25">
        <v>14.72</v>
      </c>
      <c r="K241" s="25"/>
      <c r="L241" s="25">
        <v>13.98</v>
      </c>
      <c r="M241" s="10"/>
    </row>
    <row r="242" spans="2:13">
      <c r="B242" s="26"/>
      <c r="C242" s="18" t="s">
        <v>230</v>
      </c>
      <c r="D242" s="18"/>
      <c r="E242" s="42">
        <f t="shared" si="49"/>
        <v>8</v>
      </c>
      <c r="F242" s="27">
        <v>6.33</v>
      </c>
      <c r="G242" s="27"/>
      <c r="H242" s="27"/>
      <c r="I242" s="27"/>
      <c r="J242" s="27"/>
      <c r="K242" s="27"/>
      <c r="L242" s="27"/>
      <c r="M242" s="10"/>
    </row>
    <row r="243" spans="2:13">
      <c r="B243" s="23"/>
      <c r="C243" s="24" t="s">
        <v>231</v>
      </c>
      <c r="D243" s="24"/>
      <c r="E243" s="44">
        <f t="shared" si="49"/>
        <v>19</v>
      </c>
      <c r="F243" s="25">
        <f t="shared" si="50"/>
        <v>15.2</v>
      </c>
      <c r="G243" s="25"/>
      <c r="H243" s="25">
        <f t="shared" si="52"/>
        <v>14</v>
      </c>
      <c r="I243" s="25"/>
      <c r="J243" s="25">
        <f t="shared" si="51"/>
        <v>13.2</v>
      </c>
      <c r="K243" s="25"/>
      <c r="L243" s="25">
        <v>12.5</v>
      </c>
      <c r="M243" s="10"/>
    </row>
    <row r="244" spans="2:13">
      <c r="B244" s="26"/>
      <c r="C244" s="18" t="s">
        <v>232</v>
      </c>
      <c r="D244" s="18"/>
      <c r="E244" s="42">
        <f>ROUNDUP(F244*1.25,1)</f>
        <v>9.2999999999999989</v>
      </c>
      <c r="F244" s="27">
        <v>7.4</v>
      </c>
      <c r="G244" s="27"/>
      <c r="H244" s="27"/>
      <c r="I244" s="27"/>
      <c r="J244" s="27"/>
      <c r="K244" s="27"/>
      <c r="L244" s="27"/>
      <c r="M244" s="10"/>
    </row>
    <row r="245" spans="2:13">
      <c r="B245" s="23"/>
      <c r="C245" s="24" t="s">
        <v>233</v>
      </c>
      <c r="D245" s="24"/>
      <c r="E245" s="44">
        <f>ROUNDUP(F245*1.25,1)</f>
        <v>36.300000000000004</v>
      </c>
      <c r="F245" s="25">
        <f>ROUNDUP(H245*1.079,1)</f>
        <v>29</v>
      </c>
      <c r="G245" s="25"/>
      <c r="H245" s="25">
        <f>ROUNDUP(J245*1.06,1)</f>
        <v>26.8</v>
      </c>
      <c r="I245" s="25"/>
      <c r="J245" s="25">
        <f>ROUNDUP(L245*1.05,1)</f>
        <v>25.200000000000003</v>
      </c>
      <c r="K245" s="25"/>
      <c r="L245" s="25">
        <v>23.95</v>
      </c>
      <c r="M245" s="10"/>
    </row>
    <row r="246" spans="2:13">
      <c r="B246" s="26"/>
      <c r="C246" s="18" t="s">
        <v>234</v>
      </c>
      <c r="D246" s="18"/>
      <c r="E246" s="42">
        <f t="shared" si="49"/>
        <v>36.300000000000004</v>
      </c>
      <c r="F246" s="27">
        <f t="shared" si="50"/>
        <v>29</v>
      </c>
      <c r="G246" s="27"/>
      <c r="H246" s="27">
        <f t="shared" si="52"/>
        <v>26.8</v>
      </c>
      <c r="I246" s="27"/>
      <c r="J246" s="27">
        <f t="shared" si="51"/>
        <v>25.200000000000003</v>
      </c>
      <c r="K246" s="27"/>
      <c r="L246" s="27">
        <v>23.95</v>
      </c>
      <c r="M246" s="10"/>
    </row>
    <row r="247" spans="2:13">
      <c r="B247" s="23"/>
      <c r="C247" s="24" t="s">
        <v>235</v>
      </c>
      <c r="D247" s="24"/>
      <c r="E247" s="44">
        <f t="shared" si="49"/>
        <v>36.300000000000004</v>
      </c>
      <c r="F247" s="25">
        <f t="shared" si="50"/>
        <v>29</v>
      </c>
      <c r="G247" s="25"/>
      <c r="H247" s="25">
        <f t="shared" si="52"/>
        <v>26.8</v>
      </c>
      <c r="I247" s="25"/>
      <c r="J247" s="25">
        <f t="shared" si="51"/>
        <v>25.200000000000003</v>
      </c>
      <c r="K247" s="25"/>
      <c r="L247" s="25">
        <v>23.95</v>
      </c>
      <c r="M247" s="10"/>
    </row>
    <row r="248" spans="2:13">
      <c r="B248" s="26"/>
      <c r="C248" s="18" t="s">
        <v>236</v>
      </c>
      <c r="D248" s="18"/>
      <c r="E248" s="42">
        <f t="shared" si="49"/>
        <v>36.300000000000004</v>
      </c>
      <c r="F248" s="27">
        <f t="shared" si="50"/>
        <v>29</v>
      </c>
      <c r="G248" s="27"/>
      <c r="H248" s="27">
        <f t="shared" si="52"/>
        <v>26.8</v>
      </c>
      <c r="I248" s="27"/>
      <c r="J248" s="27">
        <f t="shared" si="51"/>
        <v>25.200000000000003</v>
      </c>
      <c r="K248" s="27"/>
      <c r="L248" s="27">
        <v>23.95</v>
      </c>
      <c r="M248" s="10"/>
    </row>
    <row r="249" spans="2:13">
      <c r="B249" s="23"/>
      <c r="C249" s="24" t="s">
        <v>237</v>
      </c>
      <c r="D249" s="24"/>
      <c r="E249" s="44">
        <f t="shared" si="49"/>
        <v>25.8</v>
      </c>
      <c r="F249" s="25">
        <f t="shared" si="50"/>
        <v>20.6</v>
      </c>
      <c r="G249" s="25"/>
      <c r="H249" s="33">
        <f t="shared" si="52"/>
        <v>19</v>
      </c>
      <c r="I249" s="25"/>
      <c r="J249" s="25">
        <f t="shared" si="51"/>
        <v>17.900000000000002</v>
      </c>
      <c r="K249" s="25"/>
      <c r="L249" s="25">
        <v>17</v>
      </c>
      <c r="M249" s="10"/>
    </row>
    <row r="250" spans="2:13">
      <c r="B250" s="26"/>
      <c r="C250" s="18" t="s">
        <v>238</v>
      </c>
      <c r="D250" s="18"/>
      <c r="E250" s="42">
        <f t="shared" si="49"/>
        <v>7.6999999999999993</v>
      </c>
      <c r="F250" s="34">
        <v>6.1</v>
      </c>
      <c r="G250" s="78"/>
      <c r="H250" s="10"/>
      <c r="I250" s="10"/>
      <c r="J250" s="10"/>
      <c r="K250" s="10"/>
      <c r="L250" s="10"/>
      <c r="M250" s="10"/>
    </row>
    <row r="251" spans="2:13">
      <c r="B251" s="23"/>
      <c r="C251" s="24" t="s">
        <v>239</v>
      </c>
      <c r="D251" s="24"/>
      <c r="E251" s="44">
        <f t="shared" si="49"/>
        <v>9.4</v>
      </c>
      <c r="F251" s="82">
        <v>7.5</v>
      </c>
      <c r="G251" s="78"/>
      <c r="H251" s="10"/>
      <c r="I251" s="10"/>
      <c r="J251" s="10"/>
      <c r="K251" s="10"/>
      <c r="L251" s="10"/>
      <c r="M251" s="10"/>
    </row>
    <row r="252" spans="2:13">
      <c r="B252" s="26"/>
      <c r="C252" s="18" t="s">
        <v>240</v>
      </c>
      <c r="D252" s="18"/>
      <c r="E252" s="42">
        <f t="shared" si="49"/>
        <v>5.6999999999999993</v>
      </c>
      <c r="F252" s="34">
        <v>4.5</v>
      </c>
      <c r="G252" s="78"/>
      <c r="H252" s="10"/>
      <c r="I252" s="10"/>
      <c r="J252" s="10"/>
      <c r="K252" s="10"/>
      <c r="L252" s="10"/>
      <c r="M252" s="10"/>
    </row>
    <row r="253" spans="2:13">
      <c r="B253" s="23"/>
      <c r="C253" s="24" t="s">
        <v>241</v>
      </c>
      <c r="D253" s="24"/>
      <c r="E253" s="44">
        <f t="shared" si="49"/>
        <v>5.8</v>
      </c>
      <c r="F253" s="82">
        <v>4.5999999999999996</v>
      </c>
      <c r="G253" s="78"/>
      <c r="H253" s="10"/>
      <c r="I253" s="10"/>
      <c r="J253" s="10"/>
      <c r="K253" s="10"/>
      <c r="L253" s="10"/>
      <c r="M253" s="10"/>
    </row>
    <row r="254" spans="2:13">
      <c r="B254" s="26"/>
      <c r="C254" s="18" t="s">
        <v>242</v>
      </c>
      <c r="D254" s="18"/>
      <c r="E254" s="42">
        <f t="shared" si="49"/>
        <v>6.1999999999999993</v>
      </c>
      <c r="F254" s="34">
        <v>4.95</v>
      </c>
      <c r="G254" s="78"/>
      <c r="H254" s="10"/>
      <c r="I254" s="10"/>
      <c r="J254" s="10"/>
      <c r="K254" s="10"/>
      <c r="L254" s="10"/>
      <c r="M254" s="10"/>
    </row>
    <row r="255" spans="2:13">
      <c r="B255" s="23"/>
      <c r="C255" s="24" t="s">
        <v>243</v>
      </c>
      <c r="D255" s="24"/>
      <c r="E255" s="44">
        <f t="shared" si="49"/>
        <v>6.6999999999999993</v>
      </c>
      <c r="F255" s="82">
        <v>5.3</v>
      </c>
      <c r="G255" s="78"/>
      <c r="H255" s="10"/>
      <c r="I255" s="10"/>
      <c r="J255" s="10"/>
      <c r="K255" s="10"/>
      <c r="L255" s="10"/>
      <c r="M255" s="10"/>
    </row>
    <row r="256" spans="2:13">
      <c r="B256" s="26"/>
      <c r="C256" s="18" t="s">
        <v>244</v>
      </c>
      <c r="D256" s="18"/>
      <c r="E256" s="42">
        <f t="shared" si="49"/>
        <v>7.1999999999999993</v>
      </c>
      <c r="F256" s="34">
        <v>5.75</v>
      </c>
      <c r="G256" s="78"/>
      <c r="H256" s="10"/>
      <c r="I256" s="10"/>
      <c r="J256" s="10"/>
      <c r="K256" s="10"/>
      <c r="L256" s="10"/>
      <c r="M256" s="10"/>
    </row>
    <row r="257" spans="2:19">
      <c r="B257" s="23"/>
      <c r="C257" s="24" t="s">
        <v>245</v>
      </c>
      <c r="D257" s="24"/>
      <c r="E257" s="44">
        <f t="shared" si="49"/>
        <v>2.4</v>
      </c>
      <c r="F257" s="82">
        <v>1.9</v>
      </c>
      <c r="G257" s="78"/>
      <c r="H257" s="10"/>
      <c r="I257" s="10"/>
      <c r="J257" s="10"/>
      <c r="K257" s="10"/>
      <c r="L257" s="10"/>
      <c r="M257" s="10"/>
    </row>
    <row r="258" spans="2:19">
      <c r="B258" s="26"/>
      <c r="C258" s="18" t="s">
        <v>246</v>
      </c>
      <c r="D258" s="18"/>
      <c r="E258" s="42">
        <f t="shared" si="49"/>
        <v>1.1000000000000001</v>
      </c>
      <c r="F258" s="34">
        <v>0.86</v>
      </c>
      <c r="G258" s="78"/>
      <c r="H258" s="10"/>
      <c r="I258" s="10"/>
      <c r="J258" s="10"/>
      <c r="K258" s="10"/>
      <c r="L258" s="10"/>
      <c r="M258" s="10"/>
    </row>
    <row r="259" spans="2:19">
      <c r="B259" s="23"/>
      <c r="C259" s="24" t="s">
        <v>247</v>
      </c>
      <c r="D259" s="24"/>
      <c r="E259" s="44">
        <f t="shared" si="49"/>
        <v>2.2000000000000002</v>
      </c>
      <c r="F259" s="82">
        <v>1.75</v>
      </c>
      <c r="G259" s="78"/>
      <c r="H259" s="10"/>
      <c r="I259" s="10"/>
      <c r="J259" s="10"/>
      <c r="K259" s="10"/>
      <c r="L259" s="10"/>
      <c r="M259" s="10"/>
    </row>
    <row r="260" spans="2:19">
      <c r="B260" s="26"/>
      <c r="C260" s="18" t="s">
        <v>248</v>
      </c>
      <c r="D260" s="18"/>
      <c r="E260" s="42">
        <f t="shared" si="49"/>
        <v>3.3000000000000003</v>
      </c>
      <c r="F260" s="34">
        <v>2.59</v>
      </c>
      <c r="G260" s="78"/>
      <c r="H260" s="10"/>
      <c r="I260" s="10"/>
      <c r="J260" s="10"/>
      <c r="K260" s="10"/>
      <c r="L260" s="10"/>
      <c r="M260" s="10"/>
    </row>
    <row r="261" spans="2:19">
      <c r="B261" s="23"/>
      <c r="C261" s="24" t="s">
        <v>249</v>
      </c>
      <c r="D261" s="24"/>
      <c r="E261" s="44">
        <f t="shared" si="49"/>
        <v>4.3999999999999995</v>
      </c>
      <c r="F261" s="82">
        <v>3.45</v>
      </c>
      <c r="G261" s="78"/>
      <c r="H261" s="10"/>
      <c r="I261" s="10"/>
      <c r="J261" s="10"/>
      <c r="K261" s="10"/>
      <c r="L261" s="10"/>
      <c r="M261" s="10"/>
    </row>
    <row r="262" spans="2:19">
      <c r="B262" s="26"/>
      <c r="C262" s="18" t="s">
        <v>250</v>
      </c>
      <c r="D262" s="18"/>
      <c r="E262" s="42">
        <f t="shared" si="49"/>
        <v>6.5</v>
      </c>
      <c r="F262" s="34">
        <v>5.2</v>
      </c>
      <c r="G262" s="78"/>
      <c r="H262" s="10"/>
      <c r="I262" s="10"/>
      <c r="J262" s="10"/>
      <c r="K262" s="10"/>
      <c r="L262" s="10"/>
      <c r="M262" s="10"/>
    </row>
    <row r="263" spans="2:19">
      <c r="B263" s="23"/>
      <c r="C263" s="24" t="s">
        <v>251</v>
      </c>
      <c r="D263" s="24"/>
      <c r="E263" s="44">
        <f t="shared" si="49"/>
        <v>8.6999999999999993</v>
      </c>
      <c r="F263" s="82">
        <v>6.9</v>
      </c>
      <c r="G263" s="78"/>
      <c r="H263" s="10"/>
      <c r="I263" s="10"/>
      <c r="J263" s="10"/>
      <c r="K263" s="10"/>
      <c r="L263" s="10"/>
      <c r="M263" s="10"/>
    </row>
    <row r="264" spans="2:19">
      <c r="B264" s="26"/>
      <c r="C264" s="18" t="s">
        <v>252</v>
      </c>
      <c r="D264" s="18"/>
      <c r="E264" s="42">
        <f t="shared" si="49"/>
        <v>0.1</v>
      </c>
      <c r="F264" s="34">
        <v>0.03</v>
      </c>
      <c r="G264" s="78"/>
      <c r="H264" s="10"/>
      <c r="I264" s="10"/>
      <c r="J264" s="10"/>
      <c r="K264" s="10"/>
      <c r="L264" s="10"/>
      <c r="M264" s="10"/>
    </row>
    <row r="265" spans="2:19">
      <c r="B265" s="23"/>
      <c r="C265" s="24" t="s">
        <v>253</v>
      </c>
      <c r="D265" s="24"/>
      <c r="E265" s="44">
        <f t="shared" si="49"/>
        <v>0.1</v>
      </c>
      <c r="F265" s="82">
        <v>0.04</v>
      </c>
      <c r="G265" s="78"/>
      <c r="H265" s="10"/>
      <c r="I265" s="10"/>
      <c r="J265" s="10"/>
      <c r="K265" s="10"/>
      <c r="L265" s="10"/>
      <c r="M265" s="10"/>
    </row>
    <row r="266" spans="2:19">
      <c r="B266" s="26"/>
      <c r="C266" s="18" t="s">
        <v>254</v>
      </c>
      <c r="D266" s="18"/>
      <c r="E266" s="42">
        <f t="shared" si="49"/>
        <v>0.5</v>
      </c>
      <c r="F266" s="34">
        <v>0.4</v>
      </c>
      <c r="G266" s="78"/>
      <c r="H266" s="10"/>
      <c r="I266" s="10"/>
      <c r="J266" s="10"/>
      <c r="K266" s="10"/>
      <c r="L266" s="10"/>
      <c r="M266" s="10"/>
    </row>
    <row r="267" spans="2:19">
      <c r="B267" s="23"/>
      <c r="C267" s="24" t="s">
        <v>255</v>
      </c>
      <c r="D267" s="24"/>
      <c r="E267" s="44">
        <f t="shared" si="49"/>
        <v>1.1000000000000001</v>
      </c>
      <c r="F267" s="82">
        <v>0.85</v>
      </c>
      <c r="G267" s="78"/>
      <c r="H267" s="10"/>
      <c r="I267" s="10"/>
      <c r="J267" s="10"/>
      <c r="K267" s="10"/>
      <c r="L267" s="10"/>
      <c r="M267" s="10"/>
    </row>
    <row r="268" spans="2:19">
      <c r="B268" s="26"/>
      <c r="C268" s="18" t="s">
        <v>256</v>
      </c>
      <c r="D268" s="18"/>
      <c r="E268" s="42">
        <f t="shared" si="49"/>
        <v>0.7</v>
      </c>
      <c r="F268" s="34">
        <v>0.5</v>
      </c>
      <c r="G268" s="78"/>
      <c r="H268" s="10"/>
      <c r="I268" s="10"/>
      <c r="J268" s="10"/>
      <c r="K268" s="10"/>
      <c r="L268" s="10"/>
      <c r="M268" s="10"/>
    </row>
    <row r="269" spans="2:19">
      <c r="B269" s="23"/>
      <c r="C269" s="24" t="s">
        <v>257</v>
      </c>
      <c r="D269" s="24"/>
      <c r="E269" s="44">
        <f t="shared" si="49"/>
        <v>1.7000000000000002</v>
      </c>
      <c r="F269" s="82">
        <v>1.35</v>
      </c>
      <c r="G269" s="78"/>
      <c r="H269" s="10"/>
      <c r="I269" s="10"/>
      <c r="J269" s="10"/>
      <c r="K269" s="10"/>
      <c r="L269" s="10"/>
      <c r="M269" s="10"/>
    </row>
    <row r="270" spans="2:19">
      <c r="B270" s="26"/>
      <c r="C270" s="18" t="s">
        <v>258</v>
      </c>
      <c r="D270" s="18"/>
      <c r="E270" s="42">
        <f t="shared" si="49"/>
        <v>1.7000000000000002</v>
      </c>
      <c r="F270" s="34">
        <v>1.35</v>
      </c>
      <c r="G270" s="78"/>
      <c r="H270" s="10"/>
      <c r="I270" s="10"/>
      <c r="J270" s="10"/>
      <c r="K270" s="10"/>
      <c r="L270" s="10"/>
      <c r="M270" s="10"/>
    </row>
    <row r="271" spans="2:19">
      <c r="B271" s="6"/>
      <c r="C271" s="4"/>
      <c r="D271" s="4"/>
      <c r="E271" s="98"/>
      <c r="F271" s="84"/>
      <c r="G271" s="85"/>
      <c r="H271" s="14"/>
      <c r="I271" s="14"/>
      <c r="J271" s="14"/>
      <c r="K271" s="14"/>
      <c r="L271" s="14"/>
      <c r="M271" s="14"/>
    </row>
    <row r="272" spans="2:19">
      <c r="B272" s="5" t="s">
        <v>259</v>
      </c>
      <c r="C272" s="5"/>
      <c r="D272" s="18"/>
      <c r="E272" s="99"/>
      <c r="F272" s="100"/>
      <c r="G272" s="78"/>
      <c r="H272" s="10"/>
      <c r="I272" s="10"/>
      <c r="J272" s="10"/>
      <c r="K272" s="10"/>
      <c r="L272" s="10"/>
      <c r="M272" s="10"/>
      <c r="S272" s="80"/>
    </row>
    <row r="273" spans="2:19">
      <c r="B273" s="32"/>
      <c r="C273" s="24" t="s">
        <v>260</v>
      </c>
      <c r="D273" s="24"/>
      <c r="E273" s="44">
        <f>ROUNDUP(F273*1.25,1)</f>
        <v>33.800000000000004</v>
      </c>
      <c r="F273" s="25">
        <f>ROUNDUP(H273*1.079,1)</f>
        <v>27</v>
      </c>
      <c r="G273" s="25"/>
      <c r="H273" s="33">
        <f>ROUNDUP(J273*1.06,1)</f>
        <v>25</v>
      </c>
      <c r="I273" s="25"/>
      <c r="J273" s="25">
        <f>ROUNDUP(L273*1.05,1)</f>
        <v>23.5</v>
      </c>
      <c r="K273" s="25"/>
      <c r="L273" s="25">
        <v>22.3</v>
      </c>
      <c r="M273" s="10"/>
    </row>
    <row r="274" spans="2:19">
      <c r="B274" s="6"/>
      <c r="C274" s="18" t="s">
        <v>261</v>
      </c>
      <c r="D274" s="18"/>
      <c r="E274" s="42">
        <f>ROUNDUP(F274*1.25,1)</f>
        <v>35.5</v>
      </c>
      <c r="F274" s="27">
        <f>ROUNDUP(H274*1.079,1)</f>
        <v>28.400000000000002</v>
      </c>
      <c r="G274" s="27"/>
      <c r="H274" s="35">
        <f>ROUNDUP(J274*1.06,1)</f>
        <v>26.3</v>
      </c>
      <c r="I274" s="27"/>
      <c r="J274" s="27">
        <f>ROUNDUP(L274*1.05,1)</f>
        <v>24.8</v>
      </c>
      <c r="K274" s="27"/>
      <c r="L274" s="27">
        <v>23.55</v>
      </c>
      <c r="M274" s="10"/>
    </row>
    <row r="275" spans="2:19">
      <c r="B275" s="86"/>
      <c r="C275" s="24" t="s">
        <v>262</v>
      </c>
      <c r="D275" s="24"/>
      <c r="E275" s="44">
        <f>ROUNDUP(F275*1.25,1)</f>
        <v>67.5</v>
      </c>
      <c r="F275" s="25">
        <v>54</v>
      </c>
      <c r="G275" s="10"/>
      <c r="H275" s="10"/>
      <c r="I275" s="10"/>
      <c r="J275" s="10"/>
      <c r="K275" s="10"/>
      <c r="L275" s="10"/>
      <c r="M275" s="10"/>
    </row>
    <row r="276" spans="2:19">
      <c r="B276" s="6"/>
      <c r="C276" s="18" t="s">
        <v>263</v>
      </c>
      <c r="D276" s="18"/>
      <c r="E276" s="42">
        <f>ROUNDUP(F276*1.25,1)</f>
        <v>60</v>
      </c>
      <c r="F276" s="27">
        <v>48</v>
      </c>
      <c r="G276" s="10"/>
      <c r="H276" s="10"/>
      <c r="I276" s="10"/>
      <c r="J276" s="10"/>
      <c r="K276" s="10"/>
      <c r="L276" s="10"/>
      <c r="M276" s="10"/>
    </row>
    <row r="277" spans="2:19">
      <c r="B277" s="6"/>
      <c r="C277" s="4"/>
      <c r="D277" s="4"/>
      <c r="E277" s="98"/>
      <c r="F277" s="83"/>
      <c r="G277" s="14"/>
      <c r="H277" s="14"/>
      <c r="I277" s="14"/>
      <c r="J277" s="14"/>
      <c r="K277" s="14"/>
      <c r="L277" s="14"/>
      <c r="M277" s="14"/>
    </row>
    <row r="278" spans="2:19">
      <c r="B278" s="87" t="s">
        <v>264</v>
      </c>
      <c r="C278" s="4"/>
      <c r="D278" s="4"/>
      <c r="E278" s="101"/>
      <c r="F278" s="101"/>
      <c r="G278" s="14"/>
      <c r="H278" s="14"/>
      <c r="I278" s="14"/>
      <c r="J278" s="14"/>
      <c r="K278" s="14"/>
      <c r="L278" s="14"/>
      <c r="M278" s="14"/>
      <c r="S278" s="80"/>
    </row>
    <row r="279" spans="2:19">
      <c r="B279" s="86"/>
      <c r="C279" s="25" t="s">
        <v>265</v>
      </c>
      <c r="D279" s="24"/>
      <c r="E279" s="44">
        <f>ROUNDUP(F279*1.25,1)</f>
        <v>70</v>
      </c>
      <c r="F279" s="25">
        <v>56</v>
      </c>
      <c r="G279" s="10"/>
      <c r="H279" s="10"/>
      <c r="I279" s="10"/>
      <c r="J279" s="10"/>
      <c r="K279" s="10"/>
      <c r="L279" s="10"/>
      <c r="M279" s="10"/>
    </row>
    <row r="280" spans="2:19">
      <c r="B280" s="6"/>
      <c r="C280" s="27" t="s">
        <v>266</v>
      </c>
      <c r="D280" s="18"/>
      <c r="E280" s="42">
        <f t="shared" ref="E280:E281" si="53">ROUNDUP(F280*1.25,1)</f>
        <v>225</v>
      </c>
      <c r="F280" s="27">
        <v>179.98</v>
      </c>
      <c r="G280" s="10"/>
      <c r="H280" s="10"/>
      <c r="I280" s="10"/>
      <c r="J280" s="10"/>
      <c r="K280" s="10"/>
      <c r="L280" s="10"/>
      <c r="M280" s="10"/>
    </row>
    <row r="281" spans="2:19">
      <c r="B281" s="86"/>
      <c r="C281" s="25" t="s">
        <v>267</v>
      </c>
      <c r="D281" s="24"/>
      <c r="E281" s="44">
        <f t="shared" si="53"/>
        <v>141</v>
      </c>
      <c r="F281" s="25">
        <v>112.76</v>
      </c>
      <c r="G281" s="10"/>
      <c r="H281" s="10"/>
      <c r="I281" s="10"/>
      <c r="J281" s="10"/>
      <c r="K281" s="10"/>
      <c r="L281" s="10"/>
      <c r="M281" s="10"/>
    </row>
    <row r="282" spans="2:19">
      <c r="B282" s="88"/>
      <c r="C282" s="13"/>
      <c r="D282" s="13"/>
      <c r="E282" s="91"/>
      <c r="F282" s="10"/>
      <c r="G282" s="10"/>
      <c r="H282" s="10"/>
      <c r="I282" s="10"/>
      <c r="J282" s="10"/>
      <c r="K282" s="10"/>
      <c r="L282" s="10"/>
      <c r="M282" s="10"/>
    </row>
    <row r="283" spans="2:19">
      <c r="B283" s="88"/>
      <c r="C283" s="13"/>
      <c r="D283" s="13"/>
      <c r="E283" s="91"/>
      <c r="F283" s="10"/>
      <c r="G283" s="10"/>
      <c r="H283" s="10"/>
      <c r="I283" s="10"/>
      <c r="J283" s="10"/>
      <c r="K283" s="10"/>
      <c r="L283" s="10"/>
      <c r="M283" s="10"/>
    </row>
    <row r="284" spans="2:19">
      <c r="B284" s="88"/>
      <c r="C284" s="12"/>
      <c r="D284" s="12"/>
      <c r="E284" s="16"/>
      <c r="F284" s="12"/>
      <c r="G284" s="12"/>
      <c r="H284" s="12"/>
    </row>
    <row r="285" spans="2:19">
      <c r="B285" s="88"/>
      <c r="C285" s="12"/>
      <c r="D285" s="12"/>
      <c r="E285" s="16"/>
      <c r="F285" s="12"/>
      <c r="G285" s="12"/>
      <c r="H285" s="12"/>
    </row>
  </sheetData>
  <sheetProtection password="F1A4" sheet="1" objects="1" scenarios="1"/>
  <mergeCells count="32">
    <mergeCell ref="E23:F23"/>
    <mergeCell ref="E6:F6"/>
    <mergeCell ref="T7:U7"/>
    <mergeCell ref="E14:F14"/>
    <mergeCell ref="T14:U14"/>
    <mergeCell ref="B22:F22"/>
    <mergeCell ref="C137:E137"/>
    <mergeCell ref="B63:F63"/>
    <mergeCell ref="E64:F64"/>
    <mergeCell ref="E70:F70"/>
    <mergeCell ref="E88:F88"/>
    <mergeCell ref="E95:F95"/>
    <mergeCell ref="E100:F100"/>
    <mergeCell ref="C102:E102"/>
    <mergeCell ref="C112:E112"/>
    <mergeCell ref="C118:E118"/>
    <mergeCell ref="C125:E125"/>
    <mergeCell ref="C132:E132"/>
    <mergeCell ref="L200:M200"/>
    <mergeCell ref="P200:R200"/>
    <mergeCell ref="E235:F235"/>
    <mergeCell ref="C141:E141"/>
    <mergeCell ref="C147:E147"/>
    <mergeCell ref="C155:E155"/>
    <mergeCell ref="C161:F161"/>
    <mergeCell ref="C165:E165"/>
    <mergeCell ref="C171:E171"/>
    <mergeCell ref="E272:F272"/>
    <mergeCell ref="E278:F278"/>
    <mergeCell ref="C175:E175"/>
    <mergeCell ref="E183:F183"/>
    <mergeCell ref="E187:F18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2019-04-11T14:59:23Z</dcterms:created>
  <dcterms:modified xsi:type="dcterms:W3CDTF">2019-04-16T16:09:48Z</dcterms:modified>
</cp:coreProperties>
</file>